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38a875d685c9a0/Marcelo Aguiar/Sec. Educação/Secretaria Municipal de Educação/FNDE/Quadra Santo Antônio/Processo 2021/"/>
    </mc:Choice>
  </mc:AlternateContent>
  <xr:revisionPtr revIDLastSave="0" documentId="8_{B16A463F-DFC6-42EE-BD5E-4C7041EC9FFC}" xr6:coauthVersionLast="47" xr6:coauthVersionMax="47" xr10:uidLastSave="{00000000-0000-0000-0000-000000000000}"/>
  <bookViews>
    <workbookView xWindow="-120" yWindow="-120" windowWidth="20730" windowHeight="11160" xr2:uid="{51B17C28-0582-46B6-A55B-8DAEB80375EA}"/>
  </bookViews>
  <sheets>
    <sheet name="ORÇAMENTO TOT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1" i="1" l="1"/>
  <c r="J252" i="1" s="1"/>
  <c r="J250" i="1" s="1"/>
  <c r="J247" i="1"/>
  <c r="J246" i="1"/>
  <c r="J248" i="1" s="1"/>
  <c r="J245" i="1" s="1"/>
  <c r="J242" i="1"/>
  <c r="J241" i="1"/>
  <c r="J240" i="1"/>
  <c r="J239" i="1"/>
  <c r="J238" i="1"/>
  <c r="J237" i="1"/>
  <c r="J232" i="1"/>
  <c r="J231" i="1"/>
  <c r="J230" i="1"/>
  <c r="J229" i="1"/>
  <c r="J228" i="1"/>
  <c r="G227" i="1"/>
  <c r="J227" i="1" s="1"/>
  <c r="J222" i="1"/>
  <c r="J221" i="1"/>
  <c r="J220" i="1"/>
  <c r="J219" i="1"/>
  <c r="J218" i="1"/>
  <c r="J217" i="1"/>
  <c r="J216" i="1"/>
  <c r="J214" i="1"/>
  <c r="J213" i="1"/>
  <c r="J212" i="1"/>
  <c r="J211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6" i="1"/>
  <c r="J185" i="1"/>
  <c r="J184" i="1"/>
  <c r="J183" i="1"/>
  <c r="J182" i="1"/>
  <c r="J181" i="1"/>
  <c r="J180" i="1"/>
  <c r="J174" i="1"/>
  <c r="J173" i="1"/>
  <c r="J172" i="1"/>
  <c r="J171" i="1"/>
  <c r="J170" i="1"/>
  <c r="J166" i="1"/>
  <c r="J165" i="1"/>
  <c r="J164" i="1"/>
  <c r="J163" i="1"/>
  <c r="J162" i="1"/>
  <c r="J161" i="1"/>
  <c r="J160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37" i="1"/>
  <c r="J136" i="1"/>
  <c r="J135" i="1"/>
  <c r="J134" i="1"/>
  <c r="J133" i="1"/>
  <c r="J132" i="1"/>
  <c r="J131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G84" i="1"/>
  <c r="J84" i="1" s="1"/>
  <c r="G83" i="1"/>
  <c r="J83" i="1" s="1"/>
  <c r="J81" i="1"/>
  <c r="J80" i="1"/>
  <c r="J79" i="1"/>
  <c r="J78" i="1"/>
  <c r="J77" i="1"/>
  <c r="J76" i="1"/>
  <c r="J72" i="1"/>
  <c r="J70" i="1"/>
  <c r="J69" i="1"/>
  <c r="J68" i="1"/>
  <c r="J66" i="1"/>
  <c r="J65" i="1"/>
  <c r="J64" i="1"/>
  <c r="J59" i="1"/>
  <c r="J60" i="1" s="1"/>
  <c r="J58" i="1" s="1"/>
  <c r="J55" i="1"/>
  <c r="J54" i="1"/>
  <c r="J52" i="1"/>
  <c r="J50" i="1"/>
  <c r="J49" i="1"/>
  <c r="G49" i="1"/>
  <c r="J47" i="1"/>
  <c r="J46" i="1"/>
  <c r="G46" i="1"/>
  <c r="J45" i="1"/>
  <c r="G45" i="1"/>
  <c r="J44" i="1"/>
  <c r="J43" i="1"/>
  <c r="G43" i="1"/>
  <c r="J37" i="1"/>
  <c r="J35" i="1"/>
  <c r="G35" i="1"/>
  <c r="J34" i="1"/>
  <c r="J29" i="1"/>
  <c r="J28" i="1"/>
  <c r="J27" i="1"/>
  <c r="J26" i="1"/>
  <c r="J20" i="1"/>
  <c r="J19" i="1"/>
  <c r="J18" i="1"/>
  <c r="J17" i="1"/>
  <c r="J16" i="1"/>
  <c r="J15" i="1"/>
  <c r="J14" i="1"/>
  <c r="J13" i="1"/>
  <c r="J12" i="1"/>
  <c r="J243" i="1" l="1"/>
  <c r="J236" i="1" s="1"/>
  <c r="J233" i="1"/>
  <c r="J226" i="1" s="1"/>
  <c r="J38" i="1"/>
  <c r="J33" i="1" s="1"/>
  <c r="J21" i="1"/>
  <c r="J11" i="1" s="1"/>
  <c r="J85" i="1"/>
  <c r="J75" i="1" s="1"/>
  <c r="J56" i="1"/>
  <c r="J41" i="1" s="1"/>
  <c r="J111" i="1"/>
  <c r="J87" i="1" s="1"/>
  <c r="J156" i="1"/>
  <c r="J141" i="1" s="1"/>
  <c r="J175" i="1"/>
  <c r="J169" i="1" s="1"/>
  <c r="J223" i="1"/>
  <c r="J178" i="1" s="1"/>
  <c r="J128" i="1"/>
  <c r="J113" i="1" s="1"/>
  <c r="J30" i="1"/>
  <c r="J24" i="1" s="1"/>
  <c r="J73" i="1"/>
  <c r="J62" i="1" s="1"/>
  <c r="J138" i="1"/>
  <c r="J130" i="1" s="1"/>
  <c r="J167" i="1"/>
  <c r="J159" i="1" s="1"/>
  <c r="J254" i="1" l="1"/>
</calcChain>
</file>

<file path=xl/sharedStrings.xml><?xml version="1.0" encoding="utf-8"?>
<sst xmlns="http://schemas.openxmlformats.org/spreadsheetml/2006/main" count="764" uniqueCount="437">
  <si>
    <t>Ministério da Educação</t>
  </si>
  <si>
    <t>Obra: Projeto Padrão FNDE - Quadra coberta com vestiário</t>
  </si>
  <si>
    <t>Preço base: Sinapi Março com desoneração/2021</t>
  </si>
  <si>
    <t>BDI</t>
  </si>
  <si>
    <t xml:space="preserve">Planilha Orçamentária Total </t>
  </si>
  <si>
    <t>Quadra Coberta - 110V - Blocos sobre estacas</t>
  </si>
  <si>
    <t>Und.</t>
  </si>
  <si>
    <t>Quant.</t>
  </si>
  <si>
    <t>Preço (R$)</t>
  </si>
  <si>
    <t>Custo (R$)</t>
  </si>
  <si>
    <t>Valor (R$)</t>
  </si>
  <si>
    <t>ITEM</t>
  </si>
  <si>
    <t>CÓDIGO</t>
  </si>
  <si>
    <t>FONTE</t>
  </si>
  <si>
    <t>DESCRIÇÃO DOS SERVIÇOS</t>
  </si>
  <si>
    <t>UNID.</t>
  </si>
  <si>
    <t>QUANT.</t>
  </si>
  <si>
    <t>PREÇO (R$)</t>
  </si>
  <si>
    <t>CUSTO (R$)</t>
  </si>
  <si>
    <t>VALOR (R$)</t>
  </si>
  <si>
    <t>1.0</t>
  </si>
  <si>
    <t xml:space="preserve">SERVIÇOS PRELIMINARES </t>
  </si>
  <si>
    <t>1.1</t>
  </si>
  <si>
    <t>GOINFRA</t>
  </si>
  <si>
    <t>Demolição manual de alvenaria tijolo s/reap. c/tr. Ate cb. Carga</t>
  </si>
  <si>
    <t>m²</t>
  </si>
  <si>
    <t>1.2</t>
  </si>
  <si>
    <t>Demolição manual de revestimentos com azulejo c/transp.até cb. E carga</t>
  </si>
  <si>
    <t>1.3</t>
  </si>
  <si>
    <t>Demolição manual de piso cimentado sobre lastro conc.c/tr.atecb.e carga</t>
  </si>
  <si>
    <t>1.4</t>
  </si>
  <si>
    <t>Placa de obra em chapa zincada, instalada</t>
  </si>
  <si>
    <t>1.5</t>
  </si>
  <si>
    <t>SINAPI</t>
  </si>
  <si>
    <t>Tapume de chapa de madeira compensada com 6mm, com altura de 2,20m</t>
  </si>
  <si>
    <t>1.6</t>
  </si>
  <si>
    <t>Barracão para escritório de obra porte pequeno</t>
  </si>
  <si>
    <t>1.7</t>
  </si>
  <si>
    <t>Ligação provisória de energia elétrica em canteiro de obra</t>
  </si>
  <si>
    <t>un</t>
  </si>
  <si>
    <t>1.8</t>
  </si>
  <si>
    <t xml:space="preserve">Instalação provisória de água </t>
  </si>
  <si>
    <t>1.9</t>
  </si>
  <si>
    <t>Limpeza de terreno com remoção de camada vegetal</t>
  </si>
  <si>
    <t>Subtotal item 1.0</t>
  </si>
  <si>
    <t>2.0</t>
  </si>
  <si>
    <t>SUPERESTRUTURA</t>
  </si>
  <si>
    <t>CONCRETO ARMADO - ARQUIBANCADA E BANCO</t>
  </si>
  <si>
    <t>2.1</t>
  </si>
  <si>
    <t>Forma de madeira para estrutura de concreto  - reaproveitamento 5X</t>
  </si>
  <si>
    <t>2.2</t>
  </si>
  <si>
    <t>Armação aço CA-50, Diam. 6,3 (1/4) á 12,5mm(1/2) -Fornecimento/corte perda de 10%) / dobra / colocação.</t>
  </si>
  <si>
    <t>kg</t>
  </si>
  <si>
    <t>2.3</t>
  </si>
  <si>
    <t>Armação de aço  CA-60 Diam. 3,4 a 6,0mm-Fornecimento/corte perda de 10%) / dobra / colocação.</t>
  </si>
  <si>
    <t>2.4</t>
  </si>
  <si>
    <t>Concreto para Estrutura fck=25MPa, incluindo preparo, lançamento, adensamento.</t>
  </si>
  <si>
    <t>m³</t>
  </si>
  <si>
    <t>3.0</t>
  </si>
  <si>
    <t>SISTEMA DE VEDAÇÃO VERTICAL INTERNO E EXTERNO (PAREDES)</t>
  </si>
  <si>
    <t>3.1</t>
  </si>
  <si>
    <t xml:space="preserve">Alvenaria de vedação de 1/2 vez em tijolos cerâmicos de 08 furos (dimensões nominais: 19x19x09); assentamento em argamassa no traço 1:2:8 (cimento, cal e areia) </t>
  </si>
  <si>
    <t>3.2</t>
  </si>
  <si>
    <t>Elemento vazado de concreto (50x50x10cm) anti-chuva assentados com argamassa (cimento e areia traço 1:3)</t>
  </si>
  <si>
    <t>ALVENARIA (ARQUIBANCADAS)</t>
  </si>
  <si>
    <t>3.3</t>
  </si>
  <si>
    <t>Alvenaria de tijolo cerâmico (9x19x24)cm, e= 0,19m, com argamassa (traço 1:2:8 - cimento/cal/areia), junta de 2,0cm</t>
  </si>
  <si>
    <t>Subtotal item 2.0</t>
  </si>
  <si>
    <t>4.0</t>
  </si>
  <si>
    <t>ESQUADRIAS</t>
  </si>
  <si>
    <t>PORTAS DE MADEIRA</t>
  </si>
  <si>
    <t>4.1</t>
  </si>
  <si>
    <t>COMPOSICAO</t>
  </si>
  <si>
    <t>Porta de madeira (1,00x2,10 m) e chapa - inclusive ferragens, conforme projeto</t>
  </si>
  <si>
    <t>4.2</t>
  </si>
  <si>
    <t>Bandeiras para porta (1,00x0,80 m) para vidro</t>
  </si>
  <si>
    <t>4.3</t>
  </si>
  <si>
    <t>Porta de madeira (0,90x2,10 m) - inclusive ferragens, conforme projeto</t>
  </si>
  <si>
    <t>4.4</t>
  </si>
  <si>
    <r>
      <t>Porta de abrir- Box  em madeira Laminado 0,90x1,70m,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incluso marco, dobradiças e tarjeta tipo LIVRE/OCUPADOconforme projeto</t>
    </r>
  </si>
  <si>
    <t>4.5</t>
  </si>
  <si>
    <r>
      <t>Porta de abrir- Box  em madeira Laminado 0,60x1,70m (PNE),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incluso marco, dobradiças e tarjeta tipo LIVRE/OCUPADOconforme projeto</t>
    </r>
  </si>
  <si>
    <t>FERRAGENS E ACESSÓRIOS</t>
  </si>
  <si>
    <t>Fechadura de embutir completa, para portas externas</t>
  </si>
  <si>
    <t>4.6</t>
  </si>
  <si>
    <t>Fechadura de embutir completa, para portas de banheiro</t>
  </si>
  <si>
    <t>JANELAS DE ALUMÍNIO</t>
  </si>
  <si>
    <t>4.7</t>
  </si>
  <si>
    <t>Janela de Alumínio, basculante 100x40cm, inclusive ferragens</t>
  </si>
  <si>
    <t>VIDROS</t>
  </si>
  <si>
    <t>4.8</t>
  </si>
  <si>
    <t>Vidro miniboreal incolor, espessura 6mm- fornecimento e instalação</t>
  </si>
  <si>
    <t>4.9</t>
  </si>
  <si>
    <t xml:space="preserve">Espelho cristal esp. 4mm com moldura de madeira - 60x90 cm </t>
  </si>
  <si>
    <t>Subtotal item 3.0</t>
  </si>
  <si>
    <t>5.0</t>
  </si>
  <si>
    <t xml:space="preserve">SISTEMAS DE COBERTURA </t>
  </si>
  <si>
    <t>5.1</t>
  </si>
  <si>
    <t>Cobertura em telha metálica ondulada 5mm - pré pintada - cor: branca</t>
  </si>
  <si>
    <t>6.0</t>
  </si>
  <si>
    <t>REVESTIMENTOS INTERNOS E EXTERNOS</t>
  </si>
  <si>
    <t>REVESTIMENTO CERÂMICOS</t>
  </si>
  <si>
    <t>6.1</t>
  </si>
  <si>
    <t>C4434</t>
  </si>
  <si>
    <t>SEINFRA</t>
  </si>
  <si>
    <t xml:space="preserve">Revestimento cerâmico de paredes PEI IV- cerâmica 30 x 40 cm aplicado com argamassa industrializada- incl. rejunte - conforme projeto   </t>
  </si>
  <si>
    <t>6.2</t>
  </si>
  <si>
    <t>C4432</t>
  </si>
  <si>
    <t>Revestimento cerâmico de paredes PEI IV - cerâmica 10 x 10 cm aplicado com argamassa industrializada- incl. rejunte - BRANCO - conforme projeto</t>
  </si>
  <si>
    <t>6.3</t>
  </si>
  <si>
    <t>Revestimento cerâmico de paredes PEI IV - cerâmica 10 x 10 cm aplicado com argamassa industrializada- incl. rejunte - AMARELO - conforme projeto</t>
  </si>
  <si>
    <t>REVESTIMENTO EM PAREDES</t>
  </si>
  <si>
    <t>6.4</t>
  </si>
  <si>
    <t>Chapisco em paredes em geral com argamassa traço - 1:3 (cimento / areia)</t>
  </si>
  <si>
    <t>6.5</t>
  </si>
  <si>
    <t>Emboço de paredes em geral, com argamassa traço - 1:2:9 (cimento / cal / areia), espessura 1,5 cm</t>
  </si>
  <si>
    <t>6.6</t>
  </si>
  <si>
    <t>C3121</t>
  </si>
  <si>
    <t>Reboco de parede, com argamassa traço - 1:2:6 (cimento / cal / areia), espessura 2,0 cm (massa única)</t>
  </si>
  <si>
    <t>REVESTIMENTO - ARQUIBANCADAS</t>
  </si>
  <si>
    <t>6.7</t>
  </si>
  <si>
    <t>Subtotal item 4.0</t>
  </si>
  <si>
    <t>7.0</t>
  </si>
  <si>
    <t>SISTEMAS DE PISOS INTERNOS E EXTERNOS (PAVIMENTAÇÃO)</t>
  </si>
  <si>
    <t>7.1</t>
  </si>
  <si>
    <t xml:space="preserve">Camada impermeabilizadora e=5cm </t>
  </si>
  <si>
    <t>7.2</t>
  </si>
  <si>
    <t xml:space="preserve">Camada regularizadora e=3cm </t>
  </si>
  <si>
    <t>7.3</t>
  </si>
  <si>
    <t>Piso cerâmico esmaltado PEI V - 40 x 40 cm  aplicado com argamassa industrializada - incl. rejunte - Branco antiderrapante - conforme projeto</t>
  </si>
  <si>
    <t>7.4</t>
  </si>
  <si>
    <t>C4623</t>
  </si>
  <si>
    <t>Piso tátil de alerta/direcional em placas pré-moldadas - 5MPa</t>
  </si>
  <si>
    <t>7.5</t>
  </si>
  <si>
    <t xml:space="preserve">Soleira em granito cinza andorinha, L=15cm, E=2cm </t>
  </si>
  <si>
    <t>m</t>
  </si>
  <si>
    <t>7.6</t>
  </si>
  <si>
    <t>COMPOSIÇÃO</t>
  </si>
  <si>
    <t>Junta de dilatação plástica</t>
  </si>
  <si>
    <t>PAVIMENTAÇÃO EXTERNA</t>
  </si>
  <si>
    <t>7.7</t>
  </si>
  <si>
    <t>Piso de cimento desempenado com juntas de dilatação e=10cm</t>
  </si>
  <si>
    <t>7.8</t>
  </si>
  <si>
    <t>Rampa de acesso em concreto não estrutural</t>
  </si>
  <si>
    <t>Subtotal item 5.0</t>
  </si>
  <si>
    <t>8.0</t>
  </si>
  <si>
    <t>INSTALAÇÕES HIDRÁULICA</t>
  </si>
  <si>
    <t>8.1</t>
  </si>
  <si>
    <t xml:space="preserve">Registro de gaveta com canopla cromada 1 1/2" </t>
  </si>
  <si>
    <t>8.2</t>
  </si>
  <si>
    <t xml:space="preserve">Registro de gaveta com canopla cromada 1 1/4" </t>
  </si>
  <si>
    <t>8.3</t>
  </si>
  <si>
    <t xml:space="preserve">Registro de gaveta com canopla cromada 1" </t>
  </si>
  <si>
    <t>8.4</t>
  </si>
  <si>
    <t xml:space="preserve">Registro de gaveta com canopla cromada 3/4" </t>
  </si>
  <si>
    <t>8.5</t>
  </si>
  <si>
    <t xml:space="preserve">Registro de pressao com canopla Ø 3/4" </t>
  </si>
  <si>
    <t>8.6</t>
  </si>
  <si>
    <t>CAIXA D'AGUA, FIBRA DE VIDRO, 3000L</t>
  </si>
  <si>
    <t>8.7</t>
  </si>
  <si>
    <t>TUBO, PVC, SOLDÁVEL, DN 25MM, INSTALADO EM RAMAL OU SUB-RAMAL DE ÁGUA - FORNECIMENTO E INSTALAÇÃO</t>
  </si>
  <si>
    <t>8.8</t>
  </si>
  <si>
    <t>TUBO, PVC, SOLDÁVEL, DN 32MM, INSTALADO EM RAMAL OU SUB-RAMAL DE ÁGUA - FO M CR 0,0765000 24,91 1,90 RNECIMENTO E INSTALAÇÃO</t>
  </si>
  <si>
    <t>8.9</t>
  </si>
  <si>
    <t>TUBO, PVC, SOLDÁVEL, DN 40MM, INSTALADO EM PRUMADA DE ÁGUA - FORNECIMENTO M E INSTALAÇÃO</t>
  </si>
  <si>
    <t>8.10</t>
  </si>
  <si>
    <t>TUBO, PVC, SOLDÁVEL, DN 50MM, INSTALADO EM PRUMADA DE ÁGUA - FORNECIMENTO E INSTALAÇÃO</t>
  </si>
  <si>
    <t>8.11</t>
  </si>
  <si>
    <t>JOELHO 90 GRAUS, PVC, SOLDÁVEL, DN 25MM, INSTALADO EM RAMAL OU SUB-RAMAL E AGUA</t>
  </si>
  <si>
    <t>8.12</t>
  </si>
  <si>
    <t xml:space="preserve">JOELHO 90 GRAUS, PVC, SOLDÁVEL, DN 32MM, INSTALADO EM PRUMADA DE ÁGUA - FORNECIMENTO E INSTALAÇÃO </t>
  </si>
  <si>
    <t>8.13</t>
  </si>
  <si>
    <t>JOELHO 90 GRAUS, PVC, SOLDÁVEL, DN 50MM, INSTALADO EM PRUMADA DE ÁGUA - FORNECIMENTO E INSTALAÇÃO</t>
  </si>
  <si>
    <t>8.14</t>
  </si>
  <si>
    <t>JOELHO 90 GRAUS, PVC, SOLDÁVEL, DN 40MM, INSTALADO EM PRUMADA DE ÁGUA - FORNECIMENTO E INSTALAÇÃO</t>
  </si>
  <si>
    <t>8.15</t>
  </si>
  <si>
    <t>TÊ DE REDUÇÃO, PVC, SOLDÁVEL, DN 40MM X 32MM, INSTALADO EM PRUMADA DE ÁGUA - FORNECIMENTO E INSTALAÇÃO</t>
  </si>
  <si>
    <t>8.16</t>
  </si>
  <si>
    <t>TÊ DE REDUÇÃO, PVC, SOLDÁVEL, DN 50MM X 40MM, INSTALADO EM PRUMADA DE ÁGUA - FORNECIMENTO E INSTALAÇÃO</t>
  </si>
  <si>
    <t>8.17</t>
  </si>
  <si>
    <t>TE, PVC, SOLDÁVEL, DN 50MM, INSTALADO EM PRUMADA DE ÁGUA - FORNECIMENTO E INSTALAÇÃO</t>
  </si>
  <si>
    <t>8.18</t>
  </si>
  <si>
    <t>BUCHA DE REDUÇÃO EM COBRE, DN 54 MM X 42 MM, SEM ANEL DE SOLDA, PONTA X BOLSA, INSTALADO EM PRUMADA FORNECIMENTO E INSTALAÇÃO</t>
  </si>
  <si>
    <t>8.19</t>
  </si>
  <si>
    <t>UNIÃO, PVC, SOLDÁVEL, DN 50MM, INSTALADO EM PRUMADA DE ÁGUA - FORNECIMENTO E INSTALAÇÃO</t>
  </si>
  <si>
    <t>8.20</t>
  </si>
  <si>
    <t>ADAPTADOR COM FLANGE E ANEL DE VEDAÇÃO, PVC, SOLDÁVEL, DN 25 MM X 3/4 - NSTALADO EM RESERVAÇÃO DE ÁGUA DE EDIFICAÇÃO QUE POSSUA RESERVATÓRIO DE FI
 BRA/FIBROCIMENTO FORNECIMENTO E INSTALAÇÃ</t>
  </si>
  <si>
    <t>8.21</t>
  </si>
  <si>
    <t>ADAPTADOR COM FLANGE E ANEL DE VEDAÇÃO, PVC, SOLDÁVEL, DN 50 MM X 1 1/2 , UN INSTALADO EM RESERVAÇÃO DE ÁGUA DE EDIFICAÇÃO QUE POSSUA RESERVATÓRIO DE F IBRA/FIBROCIMENTO FORNECIMENTO E INSTALAÇÃO.</t>
  </si>
  <si>
    <t>8.22</t>
  </si>
  <si>
    <t>TORNEIRA DE BOIA, ROSCÁVEL, 1, FORNECIDA E INSTALADA EM RESERVAÇÃO DE ÁGUA</t>
  </si>
  <si>
    <t>8.23</t>
  </si>
  <si>
    <t>Engate flexível plástico 1/2 - 30cm</t>
  </si>
  <si>
    <t>9.0</t>
  </si>
  <si>
    <t>INSTALAÇÃO SANITÁRIA</t>
  </si>
  <si>
    <t>9.1</t>
  </si>
  <si>
    <t>Caixa Sifonada 150x150x50mm</t>
  </si>
  <si>
    <t>9.2</t>
  </si>
  <si>
    <t>Ralo Seco PVC 100mm - 40mm</t>
  </si>
  <si>
    <t>9.3</t>
  </si>
  <si>
    <t>Tubo de PVC Série Normal 100mm, fornec. e instalação, inclusive conexões</t>
  </si>
  <si>
    <t>9.4</t>
  </si>
  <si>
    <t>Tubo de PVC Série Normal 40mm, fornec. e instalação, inclusive conexões</t>
  </si>
  <si>
    <t>9.5</t>
  </si>
  <si>
    <t>Tubo de PVC Série Normal 50mm , fornec. e instalação, inclusive conexões</t>
  </si>
  <si>
    <t>9.6</t>
  </si>
  <si>
    <t>Curva PVC 45º curta 100mm</t>
  </si>
  <si>
    <t>9.7</t>
  </si>
  <si>
    <t>Joelho PCV 90º esgoto 100 mm</t>
  </si>
  <si>
    <t>9.8</t>
  </si>
  <si>
    <t>Junção PVC esgoto 100mm - 50mm</t>
  </si>
  <si>
    <t>9.9</t>
  </si>
  <si>
    <t>Junção PVC esgoto 100mm - 100mm</t>
  </si>
  <si>
    <t>9.10</t>
  </si>
  <si>
    <t>C0609</t>
  </si>
  <si>
    <t>Caixa de inspeção de esgoto em alvenaria 60x60cm</t>
  </si>
  <si>
    <t>9.11</t>
  </si>
  <si>
    <t>Sifão de copo 1" - 1 1/2"</t>
  </si>
  <si>
    <t>9.12</t>
  </si>
  <si>
    <t>Válvula para lavatorio 1"</t>
  </si>
  <si>
    <t>9.13</t>
  </si>
  <si>
    <t>TANQUE SÉPTICO CIRCULAR, EM CONCRETO PRÉ-MOLDADO, DIÂMETRO INTERNO = 1,10 M, ALTURA INTERNA = 2,50 M, VOLUME ÚTIL: 2138,2 L (PARA 5 CONTRIBUINTES).</t>
  </si>
  <si>
    <t>9.14</t>
  </si>
  <si>
    <t>SUMIDOURO CIRCULAR, EM CONCRETO PRÉ-MOLDADO, DIÂMETRO INTERNO = 1,88 M, ALTURA INTERNA = 2,00 M, ÁREA DE INFILTRAÇÃO: 13,1 M² (PARA 5 CONTRIBUINTES</t>
  </si>
  <si>
    <t>Subtotal item 6.0</t>
  </si>
  <si>
    <t>INSTALAÇÕES DE AGUAS PLUVIAIS</t>
  </si>
  <si>
    <t>10.1</t>
  </si>
  <si>
    <t>CALHA EM CHAPA DE AÇO GALVANIZADO NÚMERO 24, DESENVOLVIMENTO DE 100 CM, IN M CLUSO TRANSPORTE VERTICAL</t>
  </si>
  <si>
    <t>10.2</t>
  </si>
  <si>
    <t>TUBO PVC, SÉRIE R, ÁGUA PLUVIAL, DN 100 MM, FORNECIDO E INSTALADO EM RAMAL M DE ENCAMINHAMENTO</t>
  </si>
  <si>
    <t>10.3</t>
  </si>
  <si>
    <t>JOELHO 45 GRAUS, PVC, SERIE R, ÁGUA PLUVIAL, DN 100 MM, JUNTA ELÁSTICA, FORNECIDO E INSTALADO EM CONDUTORES VERTICAIS DE ÁGUAS PLUVIAIS.</t>
  </si>
  <si>
    <t>10.4</t>
  </si>
  <si>
    <t>73883/2</t>
  </si>
  <si>
    <t>EXECUCAO DE DRENO FRANCES COM BRITA NUM 2</t>
  </si>
  <si>
    <t>10.5</t>
  </si>
  <si>
    <t>GRELHA FF 30X90CM, 135KG, P/ CX RALO COM ASSENTAMENTO DE ARGAMASSA CIMENTO UN /AREIA 1:4</t>
  </si>
  <si>
    <t>10.6</t>
  </si>
  <si>
    <t>C1436</t>
  </si>
  <si>
    <t>GRELHA DE FERRO P/ CALHAS E CAIXAS</t>
  </si>
  <si>
    <t>10.7</t>
  </si>
  <si>
    <t>COTAÇÃO</t>
  </si>
  <si>
    <t>RALO HEMISFERICO TIPO ABACAXI</t>
  </si>
  <si>
    <t>Subtotal item 8.0</t>
  </si>
  <si>
    <t>LOUÇAS E METAIS</t>
  </si>
  <si>
    <t>11.1</t>
  </si>
  <si>
    <t>Barra de apoio, Linha conforto, código 2305.C, cor cromado, DECA ou equivalente</t>
  </si>
  <si>
    <t>11.2</t>
  </si>
  <si>
    <t>Bacia Sanitária Convencional Izy,com caixa acoplada, cor Branco Gelo, código P.11, DECA, ou equivalente</t>
  </si>
  <si>
    <t>11.3</t>
  </si>
  <si>
    <t>Assento plástico Izy, código AP.01, DECA</t>
  </si>
  <si>
    <t>11.4</t>
  </si>
  <si>
    <t>Lavatório Pequeno Ravena/Izy cor Branco Gelo, código: L.915, DECA, ou equivalente, sem coluna,(válvula, sifao e engate flexível cromados), exceto Torneira</t>
  </si>
  <si>
    <t>11.5</t>
  </si>
  <si>
    <t>Cuba de Embutir Oval cor Branco Gelo, código L.37, DECA, ou equivalente, em bancada  e complementos (válvula, sifao e engate flexível cromados), exceto torneira.</t>
  </si>
  <si>
    <t>11.6</t>
  </si>
  <si>
    <t>Torneira para lavatório de mesa bica baixa Izy, código 1193.C37, Deca ou equivalente</t>
  </si>
  <si>
    <t>11.7</t>
  </si>
  <si>
    <t>Papeleira Metálica Linha Izy, código 2020.C37, DECA ou equivalente</t>
  </si>
  <si>
    <t>11.8</t>
  </si>
  <si>
    <t>Barra de apoio para lavatório " L ", Linha conforto, aço polido, DECA, ou equivalente</t>
  </si>
  <si>
    <t>11.9</t>
  </si>
  <si>
    <t>Barra de apoio para porta, linha conforto, código 2305,C, cor cromado, DECA ou equivalente</t>
  </si>
  <si>
    <t>11.10</t>
  </si>
  <si>
    <t>Dispenser Toalha Linha Excellence, código 7007, Melhoramentos ou equivalente.</t>
  </si>
  <si>
    <t>11.11</t>
  </si>
  <si>
    <t>Saboneteira Linha Excellence, código 7009, Melhoramentos ou equivalente</t>
  </si>
  <si>
    <t>11.12</t>
  </si>
  <si>
    <t xml:space="preserve">Chuveiro Maxi Ducha, LORENZETTI, com Mangueira plástica/desviador para duchas elétricas, cógigo 8010-A, LORENZETTI,  ou equivalente </t>
  </si>
  <si>
    <t>11.13</t>
  </si>
  <si>
    <t>Torneira de parede de uso geral com bico para mangueira Izy, código 1153.C37, DECA, ou equivalente</t>
  </si>
  <si>
    <t>11.14</t>
  </si>
  <si>
    <t>Banco retratil para PNE 40x70cm aço inox</t>
  </si>
  <si>
    <t>Subtotal item 7.0</t>
  </si>
  <si>
    <t>PINTURA</t>
  </si>
  <si>
    <t>12.1</t>
  </si>
  <si>
    <t xml:space="preserve">Emassamento de paredes internas com massa PVA - 02 demãos </t>
  </si>
  <si>
    <t>12.2</t>
  </si>
  <si>
    <t xml:space="preserve">Emassamento de lajes internas com massa PVA - 02 demãos </t>
  </si>
  <si>
    <t>12.3</t>
  </si>
  <si>
    <t>Pintura em latex acrílico 02 demãos sobre paredes internas e externas</t>
  </si>
  <si>
    <t>12.4</t>
  </si>
  <si>
    <t xml:space="preserve">Pintura em latex PVA 02 demãos sobre lajes internas e externas </t>
  </si>
  <si>
    <t>12.5</t>
  </si>
  <si>
    <t>Pintura epoxi para piso</t>
  </si>
  <si>
    <t>12.6</t>
  </si>
  <si>
    <t>Pintura esmalte 02 demãos para estrutura metálica e alambrado</t>
  </si>
  <si>
    <t>12.7</t>
  </si>
  <si>
    <t>Pintura prime epoxi 02 demãos para estrutura metálica</t>
  </si>
  <si>
    <t>SISTEMA DE PROTEÇÃO CONTRA INCÊNCIO</t>
  </si>
  <si>
    <t>13.1</t>
  </si>
  <si>
    <t>Extintor PQS - 6KG</t>
  </si>
  <si>
    <t>13.2</t>
  </si>
  <si>
    <t>Luminária de emergência de 31 Leds autonomia minima de 1 hora</t>
  </si>
  <si>
    <t>13.3</t>
  </si>
  <si>
    <t>Marcação no Piso - 1 x 1m para hidrante</t>
  </si>
  <si>
    <t>13.4</t>
  </si>
  <si>
    <t>Placa de sinalização em pvc cod 17 - (316x158) Mensagem "Saída"</t>
  </si>
  <si>
    <t>13.5</t>
  </si>
  <si>
    <t>Placa de sinalização em pvc cod 23 - (300x300) Extintor de Incêndio</t>
  </si>
  <si>
    <t>INSTALAÇÕES ELÉTRICAS E TELEFÔNICAS 220V</t>
  </si>
  <si>
    <t>QUADRO DE DISTRIBUIÇÃO</t>
  </si>
  <si>
    <t>14.1</t>
  </si>
  <si>
    <t>Quadro de distribuição de sobrepor, com barramento, para até 12 disjuntores padrão europeu (linha branca), exclusive disjuntores</t>
  </si>
  <si>
    <t>14.2</t>
  </si>
  <si>
    <t>Disjuntor unipolar termomagnetico 10 A</t>
  </si>
  <si>
    <t>14.3</t>
  </si>
  <si>
    <t>Disjuntor bipolar termomagnetico 20 A</t>
  </si>
  <si>
    <t>14.4</t>
  </si>
  <si>
    <t>Disjuntor bipolar termomagnetico 25 A</t>
  </si>
  <si>
    <t>14.5</t>
  </si>
  <si>
    <t>Disjuntor tripolar termomagnetico 150 A</t>
  </si>
  <si>
    <t>14.6</t>
  </si>
  <si>
    <t>Disjuntor tripolar termomagnetico 175 A</t>
  </si>
  <si>
    <t>14.7</t>
  </si>
  <si>
    <t>Dispositivo Direfencial Residual 30mA</t>
  </si>
  <si>
    <t>ELETRODUTOS E ACESSÓRIOS</t>
  </si>
  <si>
    <t>14.8</t>
  </si>
  <si>
    <t>Eletroduto PVC flexível corrugado reforçado, Ø25mm (DN 3/4"), inclusive curvas</t>
  </si>
  <si>
    <t>14.9</t>
  </si>
  <si>
    <t>Eletroduto PVC flexível corrugado reforçado, Ø32mm (DN 1"), inclusive curvas</t>
  </si>
  <si>
    <t>14.10</t>
  </si>
  <si>
    <t>Eletroduto PVC rígido roscavel, Ø40mm (DN 1 1/2"), inclusive conexões</t>
  </si>
  <si>
    <t>14.11</t>
  </si>
  <si>
    <t>Eletroduto de aço galvanizado Ø25mm (DN 3/4"), inclusive conexões</t>
  </si>
  <si>
    <t>14.12</t>
  </si>
  <si>
    <t>Eletroduto de aço galvanizado Ø32mm (DN 1"), inclusive conexões</t>
  </si>
  <si>
    <t>14.13</t>
  </si>
  <si>
    <t>Eletroduto de aço galvanizado Ø40mm (DN 1 1/2"), inclusive conexões</t>
  </si>
  <si>
    <t>14.14</t>
  </si>
  <si>
    <t>Caixa de passagem  de ferro esmaltada 4x2" - fornecimento e instalação</t>
  </si>
  <si>
    <t>14.15</t>
  </si>
  <si>
    <t>Caixa de passagem octogonal de ferro esmaltada 4x4" - fornecimento e instalação</t>
  </si>
  <si>
    <t>14.16</t>
  </si>
  <si>
    <t>Condulete em aluminio tipo T de 3/4", inclusive acessórios</t>
  </si>
  <si>
    <t>14.17</t>
  </si>
  <si>
    <t>Condulete em aluminio tipo L de 3/4", inclusive acessórios</t>
  </si>
  <si>
    <t>14.18</t>
  </si>
  <si>
    <t>Condulete em aluminio tipo TA de 3/4", inclusive acessórios</t>
  </si>
  <si>
    <t>14.19</t>
  </si>
  <si>
    <t>Condulete em aluminio tipo XA de 3/4", inclusive acessórios</t>
  </si>
  <si>
    <t>14.20</t>
  </si>
  <si>
    <t>Abraçadeira metálica tipo D de 3\4"</t>
  </si>
  <si>
    <t>M</t>
  </si>
  <si>
    <t>14.21</t>
  </si>
  <si>
    <t>Abraçadeira metálica tipo D de 1"</t>
  </si>
  <si>
    <t>14.22</t>
  </si>
  <si>
    <t>Abraçadeira metálica tipo D de 1 1/2"</t>
  </si>
  <si>
    <t>14.23</t>
  </si>
  <si>
    <t>Luva de aço galvanizado 3/4"</t>
  </si>
  <si>
    <t>14.24</t>
  </si>
  <si>
    <t>Luva de aço galvanizado 1"</t>
  </si>
  <si>
    <t>14.25</t>
  </si>
  <si>
    <t>Luva de aço galvanizado 1 1/2"</t>
  </si>
  <si>
    <t>14.26</t>
  </si>
  <si>
    <t>Bucha e arruema de aço galvanizado 3/4"</t>
  </si>
  <si>
    <t>cj</t>
  </si>
  <si>
    <t>14.27</t>
  </si>
  <si>
    <t>Bucha e arruela de aço galvanizado 1"</t>
  </si>
  <si>
    <t>14.28</t>
  </si>
  <si>
    <t>Bucha e arruelade aço galvanizado 1 1/2"</t>
  </si>
  <si>
    <t>CABOS E FIOS (CONDUTORES)</t>
  </si>
  <si>
    <t>Condutor de cobre unipolar, isolação em PVC/70ºC, camada de proteção em PVC, não propagador de chamas, classe de tensão 750V, encordoamento classe 5, flexível, com as seguintes seções nominais:</t>
  </si>
  <si>
    <t>14.29</t>
  </si>
  <si>
    <t>#2,5 mm²</t>
  </si>
  <si>
    <t>14.30</t>
  </si>
  <si>
    <t>#4 mm²</t>
  </si>
  <si>
    <t>14.31</t>
  </si>
  <si>
    <t>#16 mm²</t>
  </si>
  <si>
    <t>14.32</t>
  </si>
  <si>
    <t>#35 mm²</t>
  </si>
  <si>
    <t>ILUMINAÇÃO E TOMADAS</t>
  </si>
  <si>
    <t>14.33</t>
  </si>
  <si>
    <t>TOMADA MÉDIA DE EMBUTIR (1 MÓDULO), 2P+T 10 A, SEM SUPORTE E SEM PLACA - FORNECIMENTO E INSTALÇÃO</t>
  </si>
  <si>
    <t>14.34</t>
  </si>
  <si>
    <t>TOMADA ALTA DE EMBUTIR (1 MÓDULO), 2P+T 20 A, INCLUINDO SUPORTE E PLACA - FORNECIMENTO E INSTALAÇAO</t>
  </si>
  <si>
    <t>14.35</t>
  </si>
  <si>
    <t>TOMADA BAIXA DE EMBUTIR (1 MÓDULO), 2P+T 10 A, INCLUINDO SUPORTE E PLACA</t>
  </si>
  <si>
    <t>14.36</t>
  </si>
  <si>
    <t>Interruptor simples 10 A, completa</t>
  </si>
  <si>
    <t>14.37</t>
  </si>
  <si>
    <t>Luminárias 2x40W completa</t>
  </si>
  <si>
    <t>14.38</t>
  </si>
  <si>
    <t>Luminárias 1x40W completa</t>
  </si>
  <si>
    <t>14.39</t>
  </si>
  <si>
    <t>Luminária industrial de aluminio, refletor 17", soqueteira cilíndrica com gradil de aramado</t>
  </si>
  <si>
    <t>Subtotal item 17.0</t>
  </si>
  <si>
    <t>SISTEMA DE PROTEÇÃO CONTRA DESCARGAS ATMOSFÉRICAS (SPDA)</t>
  </si>
  <si>
    <t>15.1</t>
  </si>
  <si>
    <t>Conector de bronze para haste 5/8"</t>
  </si>
  <si>
    <t>15.2</t>
  </si>
  <si>
    <t>C4933</t>
  </si>
  <si>
    <t>Haste tipo coopperweld 5/8" x 3m</t>
  </si>
  <si>
    <t>15.3</t>
  </si>
  <si>
    <t>Caixa de inspeção 30x30 com tampa de ferro fundido</t>
  </si>
  <si>
    <t>15.4</t>
  </si>
  <si>
    <t>Cordoalha de cobre nu 35 mm²</t>
  </si>
  <si>
    <t>15.5</t>
  </si>
  <si>
    <t>Tubo PVC 2"</t>
  </si>
  <si>
    <t>15.6</t>
  </si>
  <si>
    <t>C2459</t>
  </si>
  <si>
    <t>Terminal de pressão tipo prensa com 4 parafusos</t>
  </si>
  <si>
    <t>Subtotal item 18.0</t>
  </si>
  <si>
    <t>SERVIÇOS COMPLEMENTARES</t>
  </si>
  <si>
    <t>16.1</t>
  </si>
  <si>
    <t>Bancada em granito cinza andorinha - espessura 2cm, conforme projeto</t>
  </si>
  <si>
    <t>16.2</t>
  </si>
  <si>
    <t>Estrutura metálica c/ tabelas de basquete</t>
  </si>
  <si>
    <t>16.3</t>
  </si>
  <si>
    <t>Corrimão da rampa em tubo de aço galvanizado 1 1/2"</t>
  </si>
  <si>
    <t>16.4</t>
  </si>
  <si>
    <t>Estrutura metálica de traves de futsal</t>
  </si>
  <si>
    <t>16.5</t>
  </si>
  <si>
    <t>Estrutura metálica p/ rede de voley</t>
  </si>
  <si>
    <t>16.6</t>
  </si>
  <si>
    <t>74244/1</t>
  </si>
  <si>
    <t>Alambrado para quadra poliesportiva, estruturado por tubos de aço galvanizado 2", com tela de arame galvanizado</t>
  </si>
  <si>
    <t>Subtotal item 19.0</t>
  </si>
  <si>
    <t>ADMINISTRAÇÃO - MENSALISTAS</t>
  </si>
  <si>
    <t>17.1</t>
  </si>
  <si>
    <t>Enegenheiro civil de obra pleno com encargos complementares</t>
  </si>
  <si>
    <t>H</t>
  </si>
  <si>
    <t>17.2</t>
  </si>
  <si>
    <t>Mestre de obras - (obras civis)</t>
  </si>
  <si>
    <t>SERVIÇOS FINAIS</t>
  </si>
  <si>
    <t>18.1</t>
  </si>
  <si>
    <t>Limpeza geral</t>
  </si>
  <si>
    <t>Subtotal item 20.0</t>
  </si>
  <si>
    <t>Custo TOTAL com BDI incluso</t>
  </si>
  <si>
    <t>Aprovado por:</t>
  </si>
  <si>
    <t>Elaborado por:</t>
  </si>
  <si>
    <t>________________________________</t>
  </si>
  <si>
    <t>__________________________________</t>
  </si>
  <si>
    <t>Leonardo Pereira Santa Cecília</t>
  </si>
  <si>
    <t>José Amaral da Silva Neto</t>
  </si>
  <si>
    <t>Secretário Municipal de Educação</t>
  </si>
  <si>
    <t>CREA: 1020178795/D-GO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</si>
</sst>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(* #,##0.00_);_(* \(#,##0.00\);_(* &quot;-&quot;??_);_(@_)"/>
    <numFmt numFmtId="165" formatCode="_-&quot;R$&quot;\ * #,##0.00_-;\-&quot;R$&quot;\ * #,##0.00_-;_-&quot;R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left" vertical="center"/>
    </xf>
    <xf numFmtId="0" fontId="4" fillId="2" borderId="0" xfId="3" applyFont="1" applyFill="1" applyAlignment="1">
      <alignment horizontal="center"/>
    </xf>
    <xf numFmtId="0" fontId="2" fillId="2" borderId="0" xfId="3" applyFill="1" applyAlignment="1">
      <alignment horizontal="left" vertical="center" wrapText="1"/>
    </xf>
    <xf numFmtId="0" fontId="2" fillId="2" borderId="0" xfId="3" applyFill="1" applyAlignment="1">
      <alignment horizontal="center" vertical="center" wrapText="1"/>
    </xf>
    <xf numFmtId="164" fontId="2" fillId="2" borderId="0" xfId="4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164" fontId="4" fillId="3" borderId="0" xfId="4" applyFont="1" applyFill="1" applyBorder="1" applyAlignment="1">
      <alignment horizontal="center" vertical="center" wrapText="1"/>
    </xf>
    <xf numFmtId="10" fontId="4" fillId="3" borderId="0" xfId="4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9" xfId="3" applyFont="1" applyBorder="1" applyAlignment="1">
      <alignment horizontal="center"/>
    </xf>
    <xf numFmtId="0" fontId="4" fillId="0" borderId="9" xfId="3" applyFont="1" applyBorder="1" applyAlignment="1">
      <alignment horizontal="left" vertical="center"/>
    </xf>
    <xf numFmtId="164" fontId="4" fillId="0" borderId="9" xfId="4" applyFont="1" applyFill="1" applyBorder="1" applyAlignment="1">
      <alignment horizontal="center" vertical="center"/>
    </xf>
    <xf numFmtId="164" fontId="4" fillId="0" borderId="9" xfId="4" applyFont="1" applyFill="1" applyBorder="1" applyAlignment="1">
      <alignment horizontal="right" vertical="center"/>
    </xf>
    <xf numFmtId="164" fontId="4" fillId="0" borderId="9" xfId="4" applyFont="1" applyFill="1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vertical="center"/>
    </xf>
    <xf numFmtId="164" fontId="4" fillId="0" borderId="0" xfId="4" applyFont="1" applyFill="1" applyBorder="1" applyAlignment="1">
      <alignment horizontal="center" vertical="center"/>
    </xf>
    <xf numFmtId="164" fontId="4" fillId="0" borderId="0" xfId="4" applyFont="1" applyFill="1" applyBorder="1" applyAlignment="1">
      <alignment horizontal="right" vertical="center"/>
    </xf>
    <xf numFmtId="164" fontId="4" fillId="0" borderId="0" xfId="4" applyFont="1" applyFill="1" applyBorder="1" applyAlignment="1">
      <alignment vertical="center"/>
    </xf>
    <xf numFmtId="0" fontId="2" fillId="0" borderId="10" xfId="3" applyBorder="1" applyAlignment="1">
      <alignment vertical="center"/>
    </xf>
    <xf numFmtId="49" fontId="4" fillId="4" borderId="11" xfId="3" applyNumberFormat="1" applyFont="1" applyFill="1" applyBorder="1" applyAlignment="1">
      <alignment horizontal="center" vertical="center"/>
    </xf>
    <xf numFmtId="49" fontId="4" fillId="4" borderId="12" xfId="3" applyNumberFormat="1" applyFont="1" applyFill="1" applyBorder="1" applyAlignment="1">
      <alignment horizontal="center" vertical="center"/>
    </xf>
    <xf numFmtId="49" fontId="4" fillId="4" borderId="12" xfId="3" applyNumberFormat="1" applyFont="1" applyFill="1" applyBorder="1" applyAlignment="1">
      <alignment horizontal="left" vertical="center"/>
    </xf>
    <xf numFmtId="164" fontId="4" fillId="4" borderId="13" xfId="4" applyFont="1" applyFill="1" applyBorder="1" applyAlignment="1">
      <alignment horizontal="center" vertical="center"/>
    </xf>
    <xf numFmtId="4" fontId="4" fillId="4" borderId="12" xfId="3" applyNumberFormat="1" applyFont="1" applyFill="1" applyBorder="1" applyAlignment="1">
      <alignment horizontal="right" vertical="center"/>
    </xf>
    <xf numFmtId="4" fontId="4" fillId="4" borderId="12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4" applyFont="1" applyAlignment="1">
      <alignment horizontal="center" vertical="center"/>
    </xf>
    <xf numFmtId="164" fontId="2" fillId="0" borderId="0" xfId="4" applyFont="1" applyAlignment="1">
      <alignment horizontal="right" vertical="center"/>
    </xf>
    <xf numFmtId="0" fontId="2" fillId="0" borderId="9" xfId="3" applyBorder="1" applyAlignment="1">
      <alignment horizontal="center" vertical="center"/>
    </xf>
    <xf numFmtId="0" fontId="4" fillId="5" borderId="9" xfId="3" applyFont="1" applyFill="1" applyBorder="1" applyAlignment="1">
      <alignment horizontal="center" vertical="center"/>
    </xf>
    <xf numFmtId="0" fontId="4" fillId="5" borderId="9" xfId="3" applyFont="1" applyFill="1" applyBorder="1" applyAlignment="1">
      <alignment horizontal="center"/>
    </xf>
    <xf numFmtId="0" fontId="4" fillId="5" borderId="9" xfId="3" applyFont="1" applyFill="1" applyBorder="1" applyAlignment="1">
      <alignment vertical="center"/>
    </xf>
    <xf numFmtId="164" fontId="4" fillId="5" borderId="9" xfId="4" applyFont="1" applyFill="1" applyBorder="1" applyAlignment="1">
      <alignment vertical="center"/>
    </xf>
    <xf numFmtId="164" fontId="4" fillId="5" borderId="9" xfId="4" applyFont="1" applyFill="1" applyBorder="1" applyAlignment="1">
      <alignment horizontal="right" vertical="center"/>
    </xf>
    <xf numFmtId="4" fontId="4" fillId="5" borderId="9" xfId="3" applyNumberFormat="1" applyFont="1" applyFill="1" applyBorder="1" applyAlignment="1">
      <alignment vertical="center"/>
    </xf>
    <xf numFmtId="0" fontId="2" fillId="0" borderId="0" xfId="3" applyAlignment="1">
      <alignment horizontal="center" vertical="center"/>
    </xf>
    <xf numFmtId="0" fontId="2" fillId="0" borderId="9" xfId="3" applyBorder="1" applyAlignment="1">
      <alignment horizontal="left" vertical="center"/>
    </xf>
    <xf numFmtId="164" fontId="2" fillId="0" borderId="9" xfId="4" applyFont="1" applyFill="1" applyBorder="1" applyAlignment="1">
      <alignment horizontal="center" vertical="center"/>
    </xf>
    <xf numFmtId="4" fontId="2" fillId="0" borderId="9" xfId="4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164" fontId="2" fillId="0" borderId="9" xfId="4" applyFont="1" applyFill="1" applyBorder="1" applyAlignment="1">
      <alignment horizontal="right" vertical="center"/>
    </xf>
    <xf numFmtId="165" fontId="0" fillId="0" borderId="9" xfId="0" quotePrefix="1" applyNumberFormat="1" applyBorder="1" applyAlignment="1">
      <alignment horizontal="right" vertical="center"/>
    </xf>
    <xf numFmtId="0" fontId="2" fillId="0" borderId="9" xfId="3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164" fontId="2" fillId="0" borderId="14" xfId="4" applyFont="1" applyFill="1" applyBorder="1" applyAlignment="1">
      <alignment horizontal="right" vertical="center"/>
    </xf>
    <xf numFmtId="0" fontId="6" fillId="0" borderId="9" xfId="5" applyFont="1" applyBorder="1" applyAlignment="1">
      <alignment horizontal="center" vertical="center" wrapText="1"/>
    </xf>
    <xf numFmtId="0" fontId="2" fillId="0" borderId="9" xfId="3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4" applyNumberFormat="1" applyFont="1" applyFill="1" applyBorder="1" applyAlignment="1">
      <alignment horizontal="right" vertical="center"/>
    </xf>
    <xf numFmtId="164" fontId="2" fillId="0" borderId="0" xfId="4" applyFont="1" applyBorder="1" applyAlignment="1">
      <alignment horizontal="right" vertical="center"/>
    </xf>
    <xf numFmtId="4" fontId="2" fillId="0" borderId="0" xfId="4" applyNumberFormat="1" applyFont="1" applyBorder="1" applyAlignment="1">
      <alignment horizontal="right" vertical="center"/>
    </xf>
    <xf numFmtId="0" fontId="2" fillId="0" borderId="9" xfId="3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9" xfId="3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164" fontId="2" fillId="0" borderId="15" xfId="4" applyFont="1" applyFill="1" applyBorder="1" applyAlignment="1">
      <alignment horizontal="right" vertical="center"/>
    </xf>
    <xf numFmtId="165" fontId="0" fillId="0" borderId="15" xfId="0" quotePrefix="1" applyNumberFormat="1" applyBorder="1" applyAlignment="1">
      <alignment horizontal="right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164" fontId="2" fillId="0" borderId="9" xfId="4" applyFont="1" applyBorder="1" applyAlignment="1">
      <alignment horizontal="right" vertical="center"/>
    </xf>
    <xf numFmtId="2" fontId="2" fillId="0" borderId="9" xfId="4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6" xfId="3" applyBorder="1" applyAlignment="1">
      <alignment horizontal="center" vertical="center" wrapText="1"/>
    </xf>
    <xf numFmtId="0" fontId="2" fillId="0" borderId="17" xfId="3" applyBorder="1" applyAlignment="1">
      <alignment horizontal="center" vertical="center" wrapText="1"/>
    </xf>
    <xf numFmtId="0" fontId="0" fillId="0" borderId="9" xfId="0" quotePrefix="1" applyBorder="1" applyAlignment="1">
      <alignment horizontal="right" vertical="center"/>
    </xf>
    <xf numFmtId="164" fontId="2" fillId="0" borderId="9" xfId="6" applyFont="1" applyFill="1" applyBorder="1" applyAlignment="1">
      <alignment horizontal="right" vertical="center"/>
    </xf>
    <xf numFmtId="0" fontId="4" fillId="0" borderId="9" xfId="3" applyFont="1" applyBorder="1" applyAlignment="1">
      <alignment vertical="center" wrapText="1"/>
    </xf>
    <xf numFmtId="164" fontId="2" fillId="0" borderId="0" xfId="4" applyFont="1" applyFill="1" applyAlignment="1">
      <alignment horizontal="right" vertical="center"/>
    </xf>
    <xf numFmtId="0" fontId="4" fillId="5" borderId="9" xfId="3" applyFont="1" applyFill="1" applyBorder="1" applyAlignment="1">
      <alignment horizontal="right" vertical="center"/>
    </xf>
    <xf numFmtId="0" fontId="2" fillId="2" borderId="9" xfId="3" applyFill="1" applyBorder="1" applyAlignment="1">
      <alignment horizontal="center" vertical="center"/>
    </xf>
    <xf numFmtId="0" fontId="4" fillId="0" borderId="9" xfId="3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15" xfId="3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2" fontId="0" fillId="0" borderId="9" xfId="0" quotePrefix="1" applyNumberFormat="1" applyBorder="1" applyAlignment="1">
      <alignment horizontal="right" vertical="center"/>
    </xf>
    <xf numFmtId="0" fontId="2" fillId="0" borderId="14" xfId="3" applyBorder="1" applyAlignment="1">
      <alignment horizontal="center" vertical="center" wrapText="1"/>
    </xf>
    <xf numFmtId="0" fontId="2" fillId="0" borderId="14" xfId="3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9" xfId="3" applyFont="1" applyBorder="1" applyAlignment="1">
      <alignment horizontal="center" vertical="center" wrapText="1"/>
    </xf>
    <xf numFmtId="2" fontId="2" fillId="0" borderId="9" xfId="3" applyNumberFormat="1" applyBorder="1" applyAlignment="1">
      <alignment horizontal="center" vertical="center" wrapText="1"/>
    </xf>
    <xf numFmtId="0" fontId="4" fillId="0" borderId="14" xfId="3" applyFont="1" applyBorder="1" applyAlignment="1">
      <alignment horizontal="left" vertical="center" wrapText="1"/>
    </xf>
    <xf numFmtId="0" fontId="2" fillId="2" borderId="15" xfId="3" applyFill="1" applyBorder="1" applyAlignment="1">
      <alignment horizontal="center" vertical="center" wrapText="1"/>
    </xf>
    <xf numFmtId="0" fontId="2" fillId="2" borderId="9" xfId="3" applyFill="1" applyBorder="1" applyAlignment="1">
      <alignment vertical="center" wrapText="1"/>
    </xf>
    <xf numFmtId="0" fontId="2" fillId="0" borderId="16" xfId="3" applyBorder="1" applyAlignment="1">
      <alignment horizontal="center" vertical="center"/>
    </xf>
    <xf numFmtId="0" fontId="2" fillId="0" borderId="17" xfId="3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16" xfId="3" applyFill="1" applyBorder="1" applyAlignment="1">
      <alignment horizontal="center" vertical="center"/>
    </xf>
    <xf numFmtId="0" fontId="2" fillId="2" borderId="17" xfId="3" applyFill="1" applyBorder="1" applyAlignment="1">
      <alignment horizontal="center" vertical="center"/>
    </xf>
    <xf numFmtId="0" fontId="2" fillId="0" borderId="9" xfId="3" applyBorder="1" applyAlignment="1">
      <alignment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2" fontId="2" fillId="0" borderId="1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6" borderId="20" xfId="0" applyFont="1" applyFill="1" applyBorder="1" applyAlignment="1">
      <alignment horizontal="center" vertical="center" wrapText="1"/>
    </xf>
    <xf numFmtId="0" fontId="2" fillId="2" borderId="9" xfId="3" applyFill="1" applyBorder="1" applyAlignment="1">
      <alignment horizontal="left" vertical="center" wrapText="1"/>
    </xf>
    <xf numFmtId="164" fontId="2" fillId="0" borderId="9" xfId="4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" fontId="4" fillId="0" borderId="9" xfId="3" applyNumberFormat="1" applyFont="1" applyBorder="1" applyAlignment="1">
      <alignment vertical="center" wrapText="1"/>
    </xf>
    <xf numFmtId="4" fontId="4" fillId="0" borderId="0" xfId="3" applyNumberFormat="1" applyFont="1" applyAlignment="1">
      <alignment vertical="center" wrapText="1"/>
    </xf>
    <xf numFmtId="0" fontId="4" fillId="0" borderId="15" xfId="3" applyFont="1" applyBorder="1" applyAlignment="1">
      <alignment horizontal="center"/>
    </xf>
    <xf numFmtId="0" fontId="4" fillId="0" borderId="15" xfId="3" applyFont="1" applyBorder="1" applyAlignment="1">
      <alignment vertical="center"/>
    </xf>
    <xf numFmtId="164" fontId="4" fillId="0" borderId="15" xfId="4" applyFont="1" applyFill="1" applyBorder="1" applyAlignment="1">
      <alignment vertical="center"/>
    </xf>
    <xf numFmtId="164" fontId="4" fillId="0" borderId="15" xfId="4" applyFont="1" applyFill="1" applyBorder="1" applyAlignment="1">
      <alignment horizontal="right" vertical="center"/>
    </xf>
    <xf numFmtId="0" fontId="4" fillId="0" borderId="9" xfId="3" applyFont="1" applyBorder="1" applyAlignment="1">
      <alignment horizontal="right" vertical="center"/>
    </xf>
    <xf numFmtId="4" fontId="4" fillId="0" borderId="9" xfId="3" applyNumberFormat="1" applyFont="1" applyBorder="1" applyAlignment="1">
      <alignment vertical="center"/>
    </xf>
    <xf numFmtId="0" fontId="4" fillId="0" borderId="9" xfId="3" applyFont="1" applyBorder="1" applyAlignment="1">
      <alignment horizontal="center" wrapText="1"/>
    </xf>
    <xf numFmtId="0" fontId="4" fillId="0" borderId="9" xfId="3" applyFont="1" applyBorder="1" applyAlignment="1">
      <alignment horizontal="center" vertical="center" wrapText="1"/>
    </xf>
    <xf numFmtId="0" fontId="2" fillId="2" borderId="9" xfId="3" applyFill="1" applyBorder="1" applyAlignment="1">
      <alignment horizontal="center" vertical="center" wrapText="1"/>
    </xf>
    <xf numFmtId="164" fontId="2" fillId="0" borderId="9" xfId="4" applyFont="1" applyFill="1" applyBorder="1" applyAlignment="1">
      <alignment horizontal="center" vertical="center" wrapText="1"/>
    </xf>
    <xf numFmtId="164" fontId="2" fillId="0" borderId="9" xfId="4" applyFont="1" applyFill="1" applyBorder="1" applyAlignment="1">
      <alignment vertical="center" wrapText="1"/>
    </xf>
    <xf numFmtId="164" fontId="2" fillId="0" borderId="15" xfId="4" applyFont="1" applyFill="1" applyBorder="1" applyAlignment="1">
      <alignment horizontal="center" vertical="center" wrapText="1"/>
    </xf>
    <xf numFmtId="4" fontId="2" fillId="0" borderId="9" xfId="3" applyNumberFormat="1" applyBorder="1" applyAlignment="1">
      <alignment horizontal="center" vertical="center" wrapText="1"/>
    </xf>
    <xf numFmtId="0" fontId="4" fillId="0" borderId="9" xfId="3" applyFont="1" applyBorder="1" applyAlignment="1">
      <alignment horizontal="right" vertical="center" wrapText="1"/>
    </xf>
    <xf numFmtId="0" fontId="4" fillId="0" borderId="0" xfId="3" applyFont="1" applyAlignment="1">
      <alignment horizontal="right" vertical="center" wrapText="1"/>
    </xf>
    <xf numFmtId="4" fontId="2" fillId="0" borderId="9" xfId="4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164" fontId="2" fillId="0" borderId="21" xfId="4" quotePrefix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4" applyFont="1" applyBorder="1" applyAlignment="1">
      <alignment horizontal="right" vertical="center" wrapText="1"/>
    </xf>
    <xf numFmtId="2" fontId="4" fillId="0" borderId="0" xfId="4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4" fillId="0" borderId="9" xfId="4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4" fillId="0" borderId="22" xfId="4" applyFont="1" applyBorder="1" applyAlignment="1">
      <alignment horizontal="right" vertical="center"/>
    </xf>
    <xf numFmtId="2" fontId="7" fillId="2" borderId="4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2" fontId="8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2" fontId="7" fillId="0" borderId="5" xfId="0" applyNumberFormat="1" applyFont="1" applyBorder="1" applyAlignment="1">
      <alignment horizontal="left" vertical="center"/>
    </xf>
    <xf numFmtId="49" fontId="9" fillId="0" borderId="0" xfId="3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9" fillId="0" borderId="0" xfId="3" applyNumberFormat="1" applyFont="1" applyAlignment="1">
      <alignment horizontal="center" vertical="center"/>
    </xf>
    <xf numFmtId="44" fontId="7" fillId="2" borderId="0" xfId="2" applyFont="1" applyFill="1" applyBorder="1" applyAlignment="1">
      <alignment horizontal="left" vertical="center"/>
    </xf>
    <xf numFmtId="44" fontId="7" fillId="2" borderId="5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9" fillId="0" borderId="0" xfId="3" applyNumberFormat="1" applyFont="1" applyAlignment="1">
      <alignment horizontal="center" vertical="center" wrapText="1"/>
    </xf>
    <xf numFmtId="2" fontId="7" fillId="2" borderId="0" xfId="0" applyNumberFormat="1" applyFont="1" applyFill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/>
    </xf>
    <xf numFmtId="44" fontId="7" fillId="0" borderId="7" xfId="2" applyFont="1" applyBorder="1" applyAlignment="1">
      <alignment horizontal="left" vertical="center"/>
    </xf>
    <xf numFmtId="44" fontId="7" fillId="2" borderId="8" xfId="0" applyNumberFormat="1" applyFont="1" applyFill="1" applyBorder="1" applyAlignment="1">
      <alignment vertical="center"/>
    </xf>
  </cellXfs>
  <cellStyles count="7">
    <cellStyle name="Excel Built-in Normal" xfId="5" xr:uid="{07A0CCF2-D878-4A3F-9662-7D3829F72FEA}"/>
    <cellStyle name="Moeda" xfId="2" builtinId="4"/>
    <cellStyle name="Normal" xfId="0" builtinId="0"/>
    <cellStyle name="Normal 2" xfId="3" xr:uid="{17846D79-C71A-4544-B023-C368C2AD4528}"/>
    <cellStyle name="Vírgula" xfId="1" builtinId="3"/>
    <cellStyle name="Vírgula 5" xfId="4" xr:uid="{64DA5B2F-94DC-415F-8174-C8D39B459E2A}"/>
    <cellStyle name="Vírgula 5 2" xfId="6" xr:uid="{7CC4CC7F-DF32-4261-A419-3119D70450D0}"/>
  </cellStyles>
  <dxfs count="296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104775</xdr:colOff>
      <xdr:row>2</xdr:row>
      <xdr:rowOff>114300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233E5E94-E6BC-4B40-A664-2A289F20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495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142875</xdr:rowOff>
    </xdr:from>
    <xdr:to>
      <xdr:col>4</xdr:col>
      <xdr:colOff>561975</xdr:colOff>
      <xdr:row>2</xdr:row>
      <xdr:rowOff>95250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69954BD7-0870-408F-A703-BB5C74487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42875"/>
          <a:ext cx="1171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Or&#231;ament&#225;ria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DE"/>
      <sheetName val="CONTRAPARTIDA"/>
      <sheetName val="ORÇAMENTO UNIFICADO"/>
      <sheetName val="CRONOGRAMA CONTRA PARTIDA"/>
      <sheetName val="CRONOGRAMA FNDE"/>
      <sheetName val="COMPOSIÇÃO"/>
      <sheetName val="COTAÇÕES"/>
    </sheetNames>
    <sheetDataSet>
      <sheetData sheetId="0">
        <row r="5">
          <cell r="G5">
            <v>0.3125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FAE4-9AD8-49D6-A3D2-309F02A54255}">
  <dimension ref="A1:J261"/>
  <sheetViews>
    <sheetView tabSelected="1" workbookViewId="0">
      <selection activeCell="E16" sqref="E16"/>
    </sheetView>
  </sheetViews>
  <sheetFormatPr defaultRowHeight="15"/>
  <cols>
    <col min="5" max="5" width="68.140625" customWidth="1"/>
    <col min="7" max="7" width="9.28515625" bestFit="1" customWidth="1"/>
    <col min="8" max="8" width="12.5703125" bestFit="1" customWidth="1"/>
    <col min="9" max="9" width="13.28515625" bestFit="1" customWidth="1"/>
    <col min="10" max="10" width="11.42578125" bestFit="1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>
      <c r="A3" s="7"/>
      <c r="B3" s="8"/>
      <c r="C3" s="8"/>
      <c r="D3" s="8"/>
      <c r="E3" s="8"/>
      <c r="F3" s="8"/>
      <c r="G3" s="8"/>
      <c r="H3" s="8"/>
      <c r="I3" s="8"/>
      <c r="J3" s="9"/>
    </row>
    <row r="4" spans="1:10">
      <c r="A4" s="10" t="s">
        <v>1</v>
      </c>
      <c r="B4" s="11"/>
      <c r="C4" s="11"/>
      <c r="D4" s="11"/>
      <c r="E4" s="12"/>
      <c r="F4" s="13"/>
      <c r="G4" s="14"/>
      <c r="H4" s="14"/>
      <c r="I4" s="15"/>
      <c r="J4" s="15"/>
    </row>
    <row r="5" spans="1:10">
      <c r="A5" s="10" t="s">
        <v>2</v>
      </c>
      <c r="B5" s="11"/>
      <c r="C5" s="11"/>
      <c r="D5" s="11"/>
      <c r="E5" s="12"/>
      <c r="F5" s="13"/>
      <c r="G5" s="16" t="s">
        <v>3</v>
      </c>
      <c r="H5" s="17">
        <v>0.3125</v>
      </c>
      <c r="I5" s="18"/>
      <c r="J5" s="18"/>
    </row>
    <row r="6" spans="1:10">
      <c r="A6" s="19" t="s">
        <v>4</v>
      </c>
      <c r="B6" s="19"/>
      <c r="C6" s="19"/>
      <c r="D6" s="19"/>
      <c r="E6" s="19"/>
      <c r="F6" s="19"/>
      <c r="G6" s="19"/>
      <c r="H6" s="19"/>
      <c r="I6" s="18"/>
      <c r="J6" s="18"/>
    </row>
    <row r="7" spans="1:10">
      <c r="A7" s="20"/>
      <c r="B7" s="21"/>
      <c r="C7" s="21"/>
      <c r="D7" s="21"/>
      <c r="E7" s="22" t="s">
        <v>5</v>
      </c>
      <c r="F7" s="20" t="s">
        <v>6</v>
      </c>
      <c r="G7" s="23" t="s">
        <v>7</v>
      </c>
      <c r="H7" s="23" t="s">
        <v>8</v>
      </c>
      <c r="I7" s="24" t="s">
        <v>9</v>
      </c>
      <c r="J7" s="25" t="s">
        <v>10</v>
      </c>
    </row>
    <row r="8" spans="1:10" ht="15.75" thickBot="1">
      <c r="A8" s="26"/>
      <c r="B8" s="27"/>
      <c r="C8" s="27"/>
      <c r="D8" s="27"/>
      <c r="E8" s="28"/>
      <c r="F8" s="26"/>
      <c r="G8" s="29"/>
      <c r="H8" s="29"/>
      <c r="I8" s="30"/>
      <c r="J8" s="31"/>
    </row>
    <row r="9" spans="1:10" ht="15.75" thickBot="1">
      <c r="A9" s="32"/>
      <c r="B9" s="33" t="s">
        <v>11</v>
      </c>
      <c r="C9" s="34" t="s">
        <v>12</v>
      </c>
      <c r="D9" s="34" t="s">
        <v>13</v>
      </c>
      <c r="E9" s="35" t="s">
        <v>14</v>
      </c>
      <c r="F9" s="34" t="s">
        <v>15</v>
      </c>
      <c r="G9" s="34" t="s">
        <v>16</v>
      </c>
      <c r="H9" s="36" t="s">
        <v>17</v>
      </c>
      <c r="I9" s="37" t="s">
        <v>18</v>
      </c>
      <c r="J9" s="38" t="s">
        <v>19</v>
      </c>
    </row>
    <row r="10" spans="1:10">
      <c r="A10" s="39"/>
      <c r="B10" s="39"/>
      <c r="C10" s="39"/>
      <c r="D10" s="39"/>
      <c r="E10" s="40"/>
      <c r="F10" s="41"/>
      <c r="G10" s="42"/>
      <c r="H10" s="42"/>
      <c r="I10" s="43"/>
      <c r="J10" s="39"/>
    </row>
    <row r="11" spans="1:10">
      <c r="A11" s="44"/>
      <c r="B11" s="45" t="s">
        <v>20</v>
      </c>
      <c r="C11" s="46"/>
      <c r="D11" s="46"/>
      <c r="E11" s="47" t="s">
        <v>21</v>
      </c>
      <c r="F11" s="47"/>
      <c r="G11" s="48"/>
      <c r="H11" s="48"/>
      <c r="I11" s="49"/>
      <c r="J11" s="50">
        <f>J21</f>
        <v>0</v>
      </c>
    </row>
    <row r="12" spans="1:10">
      <c r="A12" s="51"/>
      <c r="B12" s="44" t="s">
        <v>22</v>
      </c>
      <c r="C12" s="44">
        <v>20118</v>
      </c>
      <c r="D12" s="44" t="s">
        <v>23</v>
      </c>
      <c r="E12" s="52" t="s">
        <v>24</v>
      </c>
      <c r="F12" s="44" t="s">
        <v>25</v>
      </c>
      <c r="G12" s="53">
        <v>6</v>
      </c>
      <c r="H12" s="53"/>
      <c r="I12" s="53"/>
      <c r="J12" s="54">
        <f t="shared" ref="J12:J20" si="0">(I12*H$5)+I12</f>
        <v>0</v>
      </c>
    </row>
    <row r="13" spans="1:10">
      <c r="A13" s="51"/>
      <c r="B13" s="44" t="s">
        <v>26</v>
      </c>
      <c r="C13" s="44">
        <v>20115</v>
      </c>
      <c r="D13" s="44" t="s">
        <v>23</v>
      </c>
      <c r="E13" s="52" t="s">
        <v>27</v>
      </c>
      <c r="F13" s="44" t="s">
        <v>25</v>
      </c>
      <c r="G13" s="53">
        <v>38</v>
      </c>
      <c r="H13" s="53"/>
      <c r="I13" s="53"/>
      <c r="J13" s="54">
        <f t="shared" si="0"/>
        <v>0</v>
      </c>
    </row>
    <row r="14" spans="1:10">
      <c r="A14" s="51"/>
      <c r="B14" s="44" t="s">
        <v>28</v>
      </c>
      <c r="C14" s="44">
        <v>20109</v>
      </c>
      <c r="D14" s="44" t="s">
        <v>23</v>
      </c>
      <c r="E14" s="52" t="s">
        <v>29</v>
      </c>
      <c r="F14" s="44" t="s">
        <v>25</v>
      </c>
      <c r="G14" s="53">
        <v>12</v>
      </c>
      <c r="H14" s="53"/>
      <c r="I14" s="53"/>
      <c r="J14" s="54">
        <f t="shared" si="0"/>
        <v>0</v>
      </c>
    </row>
    <row r="15" spans="1:10">
      <c r="A15" s="51"/>
      <c r="B15" s="44" t="s">
        <v>30</v>
      </c>
      <c r="C15" s="55">
        <v>21301</v>
      </c>
      <c r="D15" s="44" t="s">
        <v>23</v>
      </c>
      <c r="E15" s="56" t="s">
        <v>31</v>
      </c>
      <c r="F15" s="55" t="s">
        <v>25</v>
      </c>
      <c r="G15" s="57">
        <v>10</v>
      </c>
      <c r="H15" s="57"/>
      <c r="I15" s="58"/>
      <c r="J15" s="54">
        <f t="shared" si="0"/>
        <v>0</v>
      </c>
    </row>
    <row r="16" spans="1:10">
      <c r="A16" s="51"/>
      <c r="B16" s="44" t="s">
        <v>32</v>
      </c>
      <c r="C16" s="59">
        <v>98458</v>
      </c>
      <c r="D16" s="60" t="s">
        <v>33</v>
      </c>
      <c r="E16" s="56" t="s">
        <v>34</v>
      </c>
      <c r="F16" s="55" t="s">
        <v>25</v>
      </c>
      <c r="G16" s="57">
        <v>312.39999999999998</v>
      </c>
      <c r="H16" s="57"/>
      <c r="I16" s="58"/>
      <c r="J16" s="54">
        <f t="shared" si="0"/>
        <v>0</v>
      </c>
    </row>
    <row r="17" spans="1:10">
      <c r="A17" s="51"/>
      <c r="B17" s="44" t="s">
        <v>35</v>
      </c>
      <c r="C17" s="55">
        <v>93207</v>
      </c>
      <c r="D17" s="44" t="s">
        <v>33</v>
      </c>
      <c r="E17" s="56" t="s">
        <v>36</v>
      </c>
      <c r="F17" s="60" t="s">
        <v>25</v>
      </c>
      <c r="G17" s="57">
        <v>20</v>
      </c>
      <c r="H17" s="57"/>
      <c r="I17" s="58"/>
      <c r="J17" s="54">
        <f t="shared" si="0"/>
        <v>0</v>
      </c>
    </row>
    <row r="18" spans="1:10">
      <c r="A18" s="39"/>
      <c r="B18" s="44" t="s">
        <v>37</v>
      </c>
      <c r="C18" s="61">
        <v>20501</v>
      </c>
      <c r="D18" s="44" t="s">
        <v>23</v>
      </c>
      <c r="E18" s="62" t="s">
        <v>38</v>
      </c>
      <c r="F18" s="55" t="s">
        <v>39</v>
      </c>
      <c r="G18" s="63">
        <v>1</v>
      </c>
      <c r="H18" s="63"/>
      <c r="I18" s="58"/>
      <c r="J18" s="54">
        <f t="shared" si="0"/>
        <v>0</v>
      </c>
    </row>
    <row r="19" spans="1:10" ht="25.5">
      <c r="A19" s="39"/>
      <c r="B19" s="44" t="s">
        <v>40</v>
      </c>
      <c r="C19" s="64">
        <v>20400</v>
      </c>
      <c r="D19" s="64" t="s">
        <v>23</v>
      </c>
      <c r="E19" s="65" t="s">
        <v>41</v>
      </c>
      <c r="F19" s="44" t="s">
        <v>39</v>
      </c>
      <c r="G19" s="57">
        <v>1</v>
      </c>
      <c r="H19" s="57"/>
      <c r="I19" s="58"/>
      <c r="J19" s="54">
        <f t="shared" si="0"/>
        <v>0</v>
      </c>
    </row>
    <row r="20" spans="1:10">
      <c r="A20" s="39"/>
      <c r="B20" s="44" t="s">
        <v>42</v>
      </c>
      <c r="C20" s="59">
        <v>98524</v>
      </c>
      <c r="D20" s="60" t="s">
        <v>33</v>
      </c>
      <c r="E20" s="66" t="s">
        <v>43</v>
      </c>
      <c r="F20" s="55" t="s">
        <v>25</v>
      </c>
      <c r="G20" s="57">
        <v>1230</v>
      </c>
      <c r="H20" s="57"/>
      <c r="I20" s="58"/>
      <c r="J20" s="54">
        <f t="shared" si="0"/>
        <v>0</v>
      </c>
    </row>
    <row r="21" spans="1:10">
      <c r="A21" s="39"/>
      <c r="B21" s="67" t="s">
        <v>44</v>
      </c>
      <c r="C21" s="67"/>
      <c r="D21" s="67"/>
      <c r="E21" s="67"/>
      <c r="F21" s="67"/>
      <c r="G21" s="67"/>
      <c r="H21" s="68"/>
      <c r="I21" s="68"/>
      <c r="J21" s="69">
        <f>SUM(J12:J20)</f>
        <v>0</v>
      </c>
    </row>
    <row r="22" spans="1:10">
      <c r="A22" s="39"/>
      <c r="B22" s="70"/>
      <c r="C22" s="70"/>
      <c r="D22" s="70"/>
      <c r="E22" s="70"/>
      <c r="F22" s="70"/>
      <c r="G22" s="70"/>
      <c r="H22" s="70"/>
      <c r="I22" s="70"/>
      <c r="J22" s="71"/>
    </row>
    <row r="23" spans="1:10">
      <c r="A23" s="39"/>
      <c r="B23" s="72"/>
      <c r="C23" s="72"/>
      <c r="D23" s="72"/>
      <c r="E23" s="72"/>
      <c r="F23" s="41"/>
      <c r="G23" s="73"/>
      <c r="H23" s="73"/>
      <c r="I23" s="74"/>
      <c r="J23" s="75"/>
    </row>
    <row r="24" spans="1:10">
      <c r="A24" s="39"/>
      <c r="B24" s="45" t="s">
        <v>45</v>
      </c>
      <c r="C24" s="46"/>
      <c r="D24" s="46"/>
      <c r="E24" s="47" t="s">
        <v>46</v>
      </c>
      <c r="F24" s="47"/>
      <c r="G24" s="48"/>
      <c r="H24" s="48"/>
      <c r="I24" s="49"/>
      <c r="J24" s="50">
        <f>J30</f>
        <v>0</v>
      </c>
    </row>
    <row r="25" spans="1:10">
      <c r="A25" s="39"/>
      <c r="B25" s="44"/>
      <c r="C25" s="44"/>
      <c r="D25" s="44"/>
      <c r="E25" s="22" t="s">
        <v>47</v>
      </c>
      <c r="F25" s="44"/>
      <c r="G25" s="53"/>
      <c r="H25" s="53"/>
      <c r="I25" s="53"/>
      <c r="J25" s="54"/>
    </row>
    <row r="26" spans="1:10">
      <c r="A26" s="39"/>
      <c r="B26" s="55" t="s">
        <v>48</v>
      </c>
      <c r="C26" s="55">
        <v>92267</v>
      </c>
      <c r="D26" s="44" t="s">
        <v>33</v>
      </c>
      <c r="E26" s="52" t="s">
        <v>49</v>
      </c>
      <c r="F26" s="55" t="s">
        <v>25</v>
      </c>
      <c r="G26" s="57">
        <v>10</v>
      </c>
      <c r="H26" s="57"/>
      <c r="I26" s="58"/>
      <c r="J26" s="54">
        <f>(I26*H$5)+I26</f>
        <v>0</v>
      </c>
    </row>
    <row r="27" spans="1:10" ht="25.5">
      <c r="A27" s="39"/>
      <c r="B27" s="55" t="s">
        <v>50</v>
      </c>
      <c r="C27" s="59">
        <v>92777</v>
      </c>
      <c r="D27" s="59" t="s">
        <v>33</v>
      </c>
      <c r="E27" s="76" t="s">
        <v>51</v>
      </c>
      <c r="F27" s="55" t="s">
        <v>52</v>
      </c>
      <c r="G27" s="57">
        <v>12</v>
      </c>
      <c r="H27" s="57"/>
      <c r="I27" s="58"/>
      <c r="J27" s="54">
        <f>(I27*H$5)+I27</f>
        <v>0</v>
      </c>
    </row>
    <row r="28" spans="1:10" ht="25.5">
      <c r="A28" s="39"/>
      <c r="B28" s="55" t="s">
        <v>53</v>
      </c>
      <c r="C28" s="55">
        <v>92785</v>
      </c>
      <c r="D28" s="59" t="s">
        <v>33</v>
      </c>
      <c r="E28" s="76" t="s">
        <v>54</v>
      </c>
      <c r="F28" s="55" t="s">
        <v>52</v>
      </c>
      <c r="G28" s="57">
        <v>25</v>
      </c>
      <c r="H28" s="57"/>
      <c r="I28" s="58"/>
      <c r="J28" s="54">
        <f>(I28*H$5)+I28</f>
        <v>0</v>
      </c>
    </row>
    <row r="29" spans="1:10" ht="25.5">
      <c r="A29" s="39"/>
      <c r="B29" s="55" t="s">
        <v>55</v>
      </c>
      <c r="C29" s="61">
        <v>94965</v>
      </c>
      <c r="D29" s="59" t="s">
        <v>33</v>
      </c>
      <c r="E29" s="76" t="s">
        <v>56</v>
      </c>
      <c r="F29" s="55" t="s">
        <v>57</v>
      </c>
      <c r="G29" s="63">
        <v>2</v>
      </c>
      <c r="H29" s="63"/>
      <c r="I29" s="58"/>
      <c r="J29" s="54">
        <f>(I29*H$5)+I29</f>
        <v>0</v>
      </c>
    </row>
    <row r="30" spans="1:10">
      <c r="A30" s="39"/>
      <c r="B30" s="67" t="s">
        <v>44</v>
      </c>
      <c r="C30" s="67"/>
      <c r="D30" s="67"/>
      <c r="E30" s="67"/>
      <c r="F30" s="67"/>
      <c r="G30" s="67"/>
      <c r="H30" s="68"/>
      <c r="I30" s="68"/>
      <c r="J30" s="69">
        <f>SUM(J26:J29)</f>
        <v>0</v>
      </c>
    </row>
    <row r="31" spans="1:10">
      <c r="A31" s="39"/>
      <c r="B31" s="70"/>
      <c r="C31" s="70"/>
      <c r="D31" s="70"/>
      <c r="E31" s="70"/>
      <c r="F31" s="70"/>
      <c r="G31" s="70"/>
      <c r="H31" s="70"/>
      <c r="I31" s="70"/>
      <c r="J31" s="71"/>
    </row>
    <row r="32" spans="1:10">
      <c r="A32" s="39"/>
      <c r="B32" s="72"/>
      <c r="C32" s="72"/>
      <c r="D32" s="72"/>
      <c r="E32" s="72"/>
      <c r="F32" s="41"/>
      <c r="G32" s="73"/>
      <c r="H32" s="73"/>
      <c r="I32" s="74"/>
      <c r="J32" s="75"/>
    </row>
    <row r="33" spans="1:10">
      <c r="A33" s="39"/>
      <c r="B33" s="45" t="s">
        <v>58</v>
      </c>
      <c r="C33" s="46"/>
      <c r="D33" s="46"/>
      <c r="E33" s="47" t="s">
        <v>59</v>
      </c>
      <c r="F33" s="47"/>
      <c r="G33" s="48"/>
      <c r="H33" s="48"/>
      <c r="I33" s="49"/>
      <c r="J33" s="50">
        <f>J38</f>
        <v>0</v>
      </c>
    </row>
    <row r="34" spans="1:10" ht="38.25">
      <c r="A34" s="39"/>
      <c r="B34" s="77" t="s">
        <v>60</v>
      </c>
      <c r="C34" s="59">
        <v>87504</v>
      </c>
      <c r="D34" s="59" t="s">
        <v>33</v>
      </c>
      <c r="E34" s="76" t="s">
        <v>61</v>
      </c>
      <c r="F34" s="55" t="s">
        <v>25</v>
      </c>
      <c r="G34" s="57">
        <v>25</v>
      </c>
      <c r="H34" s="57"/>
      <c r="I34" s="58"/>
      <c r="J34" s="54">
        <f>(I34*H$5)+I34</f>
        <v>0</v>
      </c>
    </row>
    <row r="35" spans="1:10" ht="25.5">
      <c r="A35" s="39"/>
      <c r="B35" s="77" t="s">
        <v>62</v>
      </c>
      <c r="C35" s="59">
        <v>101161</v>
      </c>
      <c r="D35" s="59" t="s">
        <v>33</v>
      </c>
      <c r="E35" s="76" t="s">
        <v>63</v>
      </c>
      <c r="F35" s="55" t="s">
        <v>25</v>
      </c>
      <c r="G35" s="57">
        <f>97.6+37.13</f>
        <v>134.72999999999999</v>
      </c>
      <c r="H35" s="57"/>
      <c r="I35" s="58"/>
      <c r="J35" s="54">
        <f>(I35*H$5)+I35</f>
        <v>0</v>
      </c>
    </row>
    <row r="36" spans="1:10">
      <c r="A36" s="39"/>
      <c r="B36" s="77"/>
      <c r="C36" s="59"/>
      <c r="D36" s="59"/>
      <c r="E36" s="78" t="s">
        <v>64</v>
      </c>
      <c r="F36" s="79"/>
      <c r="G36" s="80"/>
      <c r="H36" s="80"/>
      <c r="I36" s="81"/>
      <c r="J36" s="54"/>
    </row>
    <row r="37" spans="1:10" ht="25.5">
      <c r="A37" s="39"/>
      <c r="B37" s="77" t="s">
        <v>65</v>
      </c>
      <c r="C37" s="59">
        <v>87508</v>
      </c>
      <c r="D37" s="59" t="s">
        <v>33</v>
      </c>
      <c r="E37" s="76" t="s">
        <v>66</v>
      </c>
      <c r="F37" s="79" t="s">
        <v>25</v>
      </c>
      <c r="G37" s="80">
        <v>40</v>
      </c>
      <c r="H37" s="80"/>
      <c r="I37" s="81"/>
      <c r="J37" s="54">
        <f>I37*H5+I37</f>
        <v>0</v>
      </c>
    </row>
    <row r="38" spans="1:10">
      <c r="A38" s="39"/>
      <c r="B38" s="67" t="s">
        <v>67</v>
      </c>
      <c r="C38" s="67"/>
      <c r="D38" s="67"/>
      <c r="E38" s="67"/>
      <c r="F38" s="82"/>
      <c r="G38" s="82"/>
      <c r="H38" s="83"/>
      <c r="I38" s="83"/>
      <c r="J38" s="69">
        <f>SUM(J34:J37)</f>
        <v>0</v>
      </c>
    </row>
    <row r="39" spans="1:10">
      <c r="A39" s="39"/>
      <c r="B39" s="70"/>
      <c r="C39" s="70"/>
      <c r="D39" s="70"/>
      <c r="E39" s="70"/>
      <c r="F39" s="70"/>
      <c r="G39" s="70"/>
      <c r="H39" s="70"/>
      <c r="I39" s="70"/>
      <c r="J39" s="71"/>
    </row>
    <row r="40" spans="1:10">
      <c r="A40" s="39"/>
      <c r="B40" s="72"/>
      <c r="C40" s="72"/>
      <c r="D40" s="72"/>
      <c r="E40" s="72"/>
      <c r="F40" s="41"/>
      <c r="G40" s="73"/>
      <c r="H40" s="73"/>
      <c r="I40" s="74"/>
      <c r="J40" s="75"/>
    </row>
    <row r="41" spans="1:10">
      <c r="A41" s="39"/>
      <c r="B41" s="45" t="s">
        <v>68</v>
      </c>
      <c r="C41" s="46"/>
      <c r="D41" s="46"/>
      <c r="E41" s="47" t="s">
        <v>69</v>
      </c>
      <c r="F41" s="47"/>
      <c r="G41" s="48"/>
      <c r="H41" s="48"/>
      <c r="I41" s="49"/>
      <c r="J41" s="50">
        <f>J56</f>
        <v>0</v>
      </c>
    </row>
    <row r="42" spans="1:10">
      <c r="A42" s="39"/>
      <c r="B42" s="55"/>
      <c r="C42" s="84"/>
      <c r="D42" s="84"/>
      <c r="E42" s="85" t="s">
        <v>70</v>
      </c>
      <c r="F42" s="55"/>
      <c r="G42" s="86"/>
      <c r="H42" s="86"/>
      <c r="I42" s="86"/>
      <c r="J42" s="87"/>
    </row>
    <row r="43" spans="1:10">
      <c r="A43" s="39"/>
      <c r="B43" s="88" t="s">
        <v>71</v>
      </c>
      <c r="C43" s="89" t="s">
        <v>72</v>
      </c>
      <c r="D43" s="90"/>
      <c r="E43" s="76" t="s">
        <v>73</v>
      </c>
      <c r="F43" s="55" t="s">
        <v>39</v>
      </c>
      <c r="G43" s="57">
        <f>0.8+1.2</f>
        <v>2</v>
      </c>
      <c r="H43" s="57"/>
      <c r="I43" s="91"/>
      <c r="J43" s="54">
        <f>(I43*H$5)+I43</f>
        <v>0</v>
      </c>
    </row>
    <row r="44" spans="1:10">
      <c r="A44" s="39"/>
      <c r="B44" s="88" t="s">
        <v>74</v>
      </c>
      <c r="C44" s="89" t="s">
        <v>72</v>
      </c>
      <c r="D44" s="90"/>
      <c r="E44" s="76" t="s">
        <v>75</v>
      </c>
      <c r="F44" s="55" t="s">
        <v>25</v>
      </c>
      <c r="G44" s="57">
        <v>1.6</v>
      </c>
      <c r="H44" s="91"/>
      <c r="I44" s="91"/>
      <c r="J44" s="54">
        <f t="shared" ref="J44:J55" si="1">(I44*H$5)+I44</f>
        <v>0</v>
      </c>
    </row>
    <row r="45" spans="1:10">
      <c r="A45" s="39"/>
      <c r="B45" s="88" t="s">
        <v>76</v>
      </c>
      <c r="C45" s="59">
        <v>91012</v>
      </c>
      <c r="D45" s="59" t="s">
        <v>33</v>
      </c>
      <c r="E45" s="76" t="s">
        <v>77</v>
      </c>
      <c r="F45" s="55" t="s">
        <v>39</v>
      </c>
      <c r="G45" s="57">
        <f>0.13+0.87</f>
        <v>1</v>
      </c>
      <c r="H45" s="91"/>
      <c r="I45" s="91"/>
      <c r="J45" s="54">
        <f t="shared" si="1"/>
        <v>0</v>
      </c>
    </row>
    <row r="46" spans="1:10" ht="25.5">
      <c r="A46" s="39"/>
      <c r="B46" s="88" t="s">
        <v>78</v>
      </c>
      <c r="C46" s="89" t="s">
        <v>72</v>
      </c>
      <c r="D46" s="90"/>
      <c r="E46" s="76" t="s">
        <v>79</v>
      </c>
      <c r="F46" s="55" t="s">
        <v>39</v>
      </c>
      <c r="G46" s="57">
        <f>0.92+3.08</f>
        <v>4</v>
      </c>
      <c r="H46" s="57"/>
      <c r="I46" s="91"/>
      <c r="J46" s="54">
        <f t="shared" si="1"/>
        <v>0</v>
      </c>
    </row>
    <row r="47" spans="1:10" ht="25.5">
      <c r="A47" s="39"/>
      <c r="B47" s="88" t="s">
        <v>80</v>
      </c>
      <c r="C47" s="89" t="s">
        <v>72</v>
      </c>
      <c r="D47" s="90"/>
      <c r="E47" s="76" t="s">
        <v>81</v>
      </c>
      <c r="F47" s="55" t="s">
        <v>39</v>
      </c>
      <c r="G47" s="57">
        <v>2</v>
      </c>
      <c r="H47" s="57"/>
      <c r="I47" s="91"/>
      <c r="J47" s="54">
        <f>(I47*H$5)+I47</f>
        <v>0</v>
      </c>
    </row>
    <row r="48" spans="1:10">
      <c r="A48" s="39"/>
      <c r="B48" s="55"/>
      <c r="C48" s="59"/>
      <c r="D48" s="88"/>
      <c r="E48" s="78" t="s">
        <v>82</v>
      </c>
      <c r="F48" s="55"/>
      <c r="G48" s="57"/>
      <c r="H48" s="57"/>
      <c r="I48" s="91"/>
      <c r="J48" s="54"/>
    </row>
    <row r="49" spans="1:10">
      <c r="A49" s="39"/>
      <c r="B49" s="88" t="s">
        <v>80</v>
      </c>
      <c r="C49" s="59">
        <v>90830</v>
      </c>
      <c r="D49" s="88" t="s">
        <v>33</v>
      </c>
      <c r="E49" s="76" t="s">
        <v>83</v>
      </c>
      <c r="F49" s="55" t="s">
        <v>39</v>
      </c>
      <c r="G49" s="57">
        <f>2.46+0.54</f>
        <v>3</v>
      </c>
      <c r="H49" s="92"/>
      <c r="I49" s="91"/>
      <c r="J49" s="54">
        <f t="shared" si="1"/>
        <v>0</v>
      </c>
    </row>
    <row r="50" spans="1:10">
      <c r="A50" s="39"/>
      <c r="B50" s="88" t="s">
        <v>84</v>
      </c>
      <c r="C50" s="59">
        <v>90831</v>
      </c>
      <c r="D50" s="59" t="s">
        <v>33</v>
      </c>
      <c r="E50" s="76" t="s">
        <v>85</v>
      </c>
      <c r="F50" s="59" t="s">
        <v>39</v>
      </c>
      <c r="G50" s="57">
        <v>6</v>
      </c>
      <c r="H50" s="92"/>
      <c r="I50" s="91"/>
      <c r="J50" s="54">
        <f t="shared" si="1"/>
        <v>0</v>
      </c>
    </row>
    <row r="51" spans="1:10">
      <c r="A51" s="39"/>
      <c r="B51" s="84"/>
      <c r="C51" s="59"/>
      <c r="D51" s="59"/>
      <c r="E51" s="93" t="s">
        <v>86</v>
      </c>
      <c r="F51" s="93"/>
      <c r="G51" s="93"/>
      <c r="H51" s="93"/>
      <c r="I51" s="91"/>
      <c r="J51" s="54"/>
    </row>
    <row r="52" spans="1:10">
      <c r="A52" s="39"/>
      <c r="B52" s="88" t="s">
        <v>87</v>
      </c>
      <c r="C52" s="59">
        <v>94559</v>
      </c>
      <c r="D52" s="59" t="s">
        <v>33</v>
      </c>
      <c r="E52" s="76" t="s">
        <v>88</v>
      </c>
      <c r="F52" s="55" t="s">
        <v>25</v>
      </c>
      <c r="G52" s="94">
        <v>11.04</v>
      </c>
      <c r="H52" s="92"/>
      <c r="I52" s="91"/>
      <c r="J52" s="54">
        <f t="shared" si="1"/>
        <v>0</v>
      </c>
    </row>
    <row r="53" spans="1:10">
      <c r="A53" s="39"/>
      <c r="B53" s="88"/>
      <c r="C53" s="59"/>
      <c r="D53" s="59"/>
      <c r="E53" s="78" t="s">
        <v>89</v>
      </c>
      <c r="F53" s="59"/>
      <c r="G53" s="57"/>
      <c r="H53" s="57"/>
      <c r="I53" s="91"/>
      <c r="J53" s="54"/>
    </row>
    <row r="54" spans="1:10" ht="25.5">
      <c r="A54" s="39"/>
      <c r="B54" s="88" t="s">
        <v>90</v>
      </c>
      <c r="C54" s="59">
        <v>190105</v>
      </c>
      <c r="D54" s="59" t="s">
        <v>23</v>
      </c>
      <c r="E54" s="76" t="s">
        <v>91</v>
      </c>
      <c r="F54" s="59" t="s">
        <v>25</v>
      </c>
      <c r="G54" s="57">
        <v>11.04</v>
      </c>
      <c r="H54" s="57"/>
      <c r="I54" s="91"/>
      <c r="J54" s="54">
        <f t="shared" si="1"/>
        <v>0</v>
      </c>
    </row>
    <row r="55" spans="1:10">
      <c r="A55" s="39"/>
      <c r="B55" s="88" t="s">
        <v>92</v>
      </c>
      <c r="C55" s="89" t="s">
        <v>72</v>
      </c>
      <c r="D55" s="90"/>
      <c r="E55" s="76" t="s">
        <v>93</v>
      </c>
      <c r="F55" s="59" t="s">
        <v>25</v>
      </c>
      <c r="G55" s="57">
        <v>3.24</v>
      </c>
      <c r="H55" s="57"/>
      <c r="I55" s="91"/>
      <c r="J55" s="54">
        <f t="shared" si="1"/>
        <v>0</v>
      </c>
    </row>
    <row r="56" spans="1:10">
      <c r="A56" s="39"/>
      <c r="B56" s="67" t="s">
        <v>94</v>
      </c>
      <c r="C56" s="67"/>
      <c r="D56" s="67"/>
      <c r="E56" s="67"/>
      <c r="F56" s="82"/>
      <c r="G56" s="82"/>
      <c r="H56" s="83"/>
      <c r="I56" s="83"/>
      <c r="J56" s="69">
        <f>SUM(J43:J55)</f>
        <v>0</v>
      </c>
    </row>
    <row r="57" spans="1:10">
      <c r="A57" s="39"/>
      <c r="B57" s="72"/>
      <c r="C57" s="72"/>
      <c r="D57" s="72"/>
      <c r="E57" s="72"/>
      <c r="F57" s="41"/>
      <c r="G57" s="73"/>
      <c r="H57" s="73"/>
      <c r="I57" s="74"/>
      <c r="J57" s="75"/>
    </row>
    <row r="58" spans="1:10">
      <c r="A58" s="39"/>
      <c r="B58" s="45" t="s">
        <v>95</v>
      </c>
      <c r="C58" s="46"/>
      <c r="D58" s="46"/>
      <c r="E58" s="47" t="s">
        <v>96</v>
      </c>
      <c r="F58" s="47"/>
      <c r="G58" s="48"/>
      <c r="H58" s="49"/>
      <c r="I58" s="95"/>
      <c r="J58" s="50">
        <f>J60</f>
        <v>0</v>
      </c>
    </row>
    <row r="59" spans="1:10">
      <c r="A59" s="39"/>
      <c r="B59" s="88" t="s">
        <v>97</v>
      </c>
      <c r="C59" s="59">
        <v>84038</v>
      </c>
      <c r="D59" s="59" t="s">
        <v>33</v>
      </c>
      <c r="E59" s="76" t="s">
        <v>98</v>
      </c>
      <c r="F59" s="55" t="s">
        <v>25</v>
      </c>
      <c r="G59" s="57">
        <v>98.04</v>
      </c>
      <c r="H59" s="91"/>
      <c r="I59" s="86"/>
      <c r="J59" s="54">
        <f>(I59*H5)+I59</f>
        <v>0</v>
      </c>
    </row>
    <row r="60" spans="1:10">
      <c r="A60" s="39"/>
      <c r="B60" s="88"/>
      <c r="C60" s="88"/>
      <c r="D60" s="88"/>
      <c r="E60" s="88"/>
      <c r="F60" s="67" t="s">
        <v>94</v>
      </c>
      <c r="G60" s="67"/>
      <c r="H60" s="68"/>
      <c r="I60" s="68"/>
      <c r="J60" s="69">
        <f>SUM(J59:J59)</f>
        <v>0</v>
      </c>
    </row>
    <row r="61" spans="1:10">
      <c r="A61" s="39"/>
      <c r="B61" s="72"/>
      <c r="C61" s="72"/>
      <c r="D61" s="72"/>
      <c r="E61" s="72"/>
      <c r="F61" s="41"/>
      <c r="G61" s="73"/>
      <c r="H61" s="73"/>
      <c r="I61" s="74"/>
      <c r="J61" s="75"/>
    </row>
    <row r="62" spans="1:10">
      <c r="A62" s="39"/>
      <c r="B62" s="45" t="s">
        <v>99</v>
      </c>
      <c r="C62" s="46"/>
      <c r="D62" s="46"/>
      <c r="E62" s="47" t="s">
        <v>100</v>
      </c>
      <c r="F62" s="47"/>
      <c r="G62" s="48"/>
      <c r="H62" s="48"/>
      <c r="I62" s="49"/>
      <c r="J62" s="50">
        <f>J73</f>
        <v>0</v>
      </c>
    </row>
    <row r="63" spans="1:10">
      <c r="A63" s="39"/>
      <c r="B63" s="88"/>
      <c r="C63" s="88"/>
      <c r="D63" s="96"/>
      <c r="E63" s="97" t="s">
        <v>101</v>
      </c>
      <c r="F63" s="55"/>
      <c r="G63" s="57"/>
      <c r="H63" s="91"/>
      <c r="I63" s="86"/>
      <c r="J63" s="54"/>
    </row>
    <row r="64" spans="1:10" ht="25.5">
      <c r="A64" s="39"/>
      <c r="B64" s="88" t="s">
        <v>102</v>
      </c>
      <c r="C64" s="88" t="s">
        <v>103</v>
      </c>
      <c r="D64" s="96" t="s">
        <v>104</v>
      </c>
      <c r="E64" s="56" t="s">
        <v>105</v>
      </c>
      <c r="F64" s="55" t="s">
        <v>25</v>
      </c>
      <c r="G64" s="57">
        <v>50</v>
      </c>
      <c r="H64" s="91"/>
      <c r="I64" s="86"/>
      <c r="J64" s="54">
        <f>(I64*$H$5)+I64</f>
        <v>0</v>
      </c>
    </row>
    <row r="65" spans="1:10" ht="25.5">
      <c r="A65" s="39"/>
      <c r="B65" s="88" t="s">
        <v>106</v>
      </c>
      <c r="C65" s="88" t="s">
        <v>107</v>
      </c>
      <c r="D65" s="96" t="s">
        <v>104</v>
      </c>
      <c r="E65" s="76" t="s">
        <v>108</v>
      </c>
      <c r="F65" s="55" t="s">
        <v>25</v>
      </c>
      <c r="G65" s="57">
        <v>15</v>
      </c>
      <c r="H65" s="91"/>
      <c r="I65" s="86"/>
      <c r="J65" s="54">
        <f>(I65*$H$5)+I65</f>
        <v>0</v>
      </c>
    </row>
    <row r="66" spans="1:10" ht="25.5">
      <c r="A66" s="39"/>
      <c r="B66" s="88" t="s">
        <v>109</v>
      </c>
      <c r="C66" s="88" t="s">
        <v>107</v>
      </c>
      <c r="D66" s="96" t="s">
        <v>104</v>
      </c>
      <c r="E66" s="76" t="s">
        <v>110</v>
      </c>
      <c r="F66" s="55" t="s">
        <v>25</v>
      </c>
      <c r="G66" s="57">
        <v>55.93</v>
      </c>
      <c r="H66" s="91"/>
      <c r="I66" s="86"/>
      <c r="J66" s="54">
        <f>(I66*$H$5)+I66</f>
        <v>0</v>
      </c>
    </row>
    <row r="67" spans="1:10">
      <c r="A67" s="39"/>
      <c r="B67" s="88"/>
      <c r="C67" s="98"/>
      <c r="D67" s="96"/>
      <c r="E67" s="99" t="s">
        <v>111</v>
      </c>
      <c r="F67" s="79"/>
      <c r="G67" s="57"/>
      <c r="H67" s="91"/>
      <c r="I67" s="86"/>
      <c r="J67" s="54"/>
    </row>
    <row r="68" spans="1:10">
      <c r="A68" s="39"/>
      <c r="B68" s="88" t="s">
        <v>112</v>
      </c>
      <c r="C68" s="98">
        <v>87877</v>
      </c>
      <c r="D68" s="96" t="s">
        <v>33</v>
      </c>
      <c r="E68" s="100" t="s">
        <v>113</v>
      </c>
      <c r="F68" s="79" t="s">
        <v>25</v>
      </c>
      <c r="G68" s="57">
        <v>145</v>
      </c>
      <c r="H68" s="57"/>
      <c r="I68" s="91"/>
      <c r="J68" s="54">
        <f>(I68*H5)+I68</f>
        <v>0</v>
      </c>
    </row>
    <row r="69" spans="1:10" ht="25.5">
      <c r="A69" s="39"/>
      <c r="B69" s="88" t="s">
        <v>114</v>
      </c>
      <c r="C69" s="88">
        <v>87554</v>
      </c>
      <c r="D69" s="96" t="s">
        <v>33</v>
      </c>
      <c r="E69" s="56" t="s">
        <v>115</v>
      </c>
      <c r="F69" s="55" t="s">
        <v>25</v>
      </c>
      <c r="G69" s="57">
        <v>145</v>
      </c>
      <c r="H69" s="57"/>
      <c r="I69" s="91"/>
      <c r="J69" s="54">
        <f>I69*H5+I69</f>
        <v>0</v>
      </c>
    </row>
    <row r="70" spans="1:10" ht="25.5">
      <c r="A70" s="39"/>
      <c r="B70" s="88" t="s">
        <v>116</v>
      </c>
      <c r="C70" s="88" t="s">
        <v>117</v>
      </c>
      <c r="D70" s="96" t="s">
        <v>104</v>
      </c>
      <c r="E70" s="56" t="s">
        <v>118</v>
      </c>
      <c r="F70" s="55" t="s">
        <v>25</v>
      </c>
      <c r="G70" s="57">
        <v>100</v>
      </c>
      <c r="H70" s="57"/>
      <c r="I70" s="91"/>
      <c r="J70" s="54">
        <f>(I70*H6)+I70</f>
        <v>0</v>
      </c>
    </row>
    <row r="71" spans="1:10">
      <c r="A71" s="39"/>
      <c r="B71" s="88"/>
      <c r="C71" s="88"/>
      <c r="D71" s="96"/>
      <c r="E71" s="97" t="s">
        <v>119</v>
      </c>
      <c r="F71" s="55"/>
      <c r="G71" s="57"/>
      <c r="H71" s="57"/>
      <c r="I71" s="91"/>
      <c r="J71" s="54"/>
    </row>
    <row r="72" spans="1:10" ht="25.5">
      <c r="A72" s="39"/>
      <c r="B72" s="88" t="s">
        <v>120</v>
      </c>
      <c r="C72" s="88" t="s">
        <v>117</v>
      </c>
      <c r="D72" s="96" t="s">
        <v>104</v>
      </c>
      <c r="E72" s="56" t="s">
        <v>118</v>
      </c>
      <c r="F72" s="79" t="s">
        <v>25</v>
      </c>
      <c r="G72" s="57">
        <v>140.33000000000001</v>
      </c>
      <c r="H72" s="57"/>
      <c r="I72" s="101"/>
      <c r="J72" s="54">
        <f>I72*H5+I72</f>
        <v>0</v>
      </c>
    </row>
    <row r="73" spans="1:10">
      <c r="A73" s="39"/>
      <c r="B73" s="67" t="s">
        <v>121</v>
      </c>
      <c r="C73" s="67"/>
      <c r="D73" s="67"/>
      <c r="E73" s="67"/>
      <c r="F73" s="67"/>
      <c r="G73" s="67"/>
      <c r="H73" s="68"/>
      <c r="I73" s="68"/>
      <c r="J73" s="69">
        <f>SUM(J63:J72)</f>
        <v>0</v>
      </c>
    </row>
    <row r="74" spans="1:10">
      <c r="A74" s="39"/>
      <c r="B74" s="70"/>
      <c r="C74" s="70"/>
      <c r="D74" s="70"/>
      <c r="E74" s="70"/>
      <c r="F74" s="70"/>
      <c r="G74" s="70"/>
      <c r="H74" s="70"/>
      <c r="I74" s="70"/>
      <c r="J74" s="71"/>
    </row>
    <row r="75" spans="1:10">
      <c r="A75" s="39"/>
      <c r="B75" s="45" t="s">
        <v>122</v>
      </c>
      <c r="C75" s="46"/>
      <c r="D75" s="46"/>
      <c r="E75" s="47" t="s">
        <v>123</v>
      </c>
      <c r="F75" s="47"/>
      <c r="G75" s="48"/>
      <c r="H75" s="49"/>
      <c r="I75" s="95"/>
      <c r="J75" s="50">
        <f>J85</f>
        <v>0</v>
      </c>
    </row>
    <row r="76" spans="1:10">
      <c r="A76" s="39"/>
      <c r="B76" s="88" t="s">
        <v>124</v>
      </c>
      <c r="C76" s="59">
        <v>98562</v>
      </c>
      <c r="D76" s="96" t="s">
        <v>33</v>
      </c>
      <c r="E76" s="76" t="s">
        <v>125</v>
      </c>
      <c r="F76" s="79" t="s">
        <v>25</v>
      </c>
      <c r="G76" s="57">
        <v>64.91</v>
      </c>
      <c r="H76" s="91"/>
      <c r="I76" s="86"/>
      <c r="J76" s="54">
        <f t="shared" ref="J76:J81" si="2">(I76*$H$5)+I76</f>
        <v>0</v>
      </c>
    </row>
    <row r="77" spans="1:10">
      <c r="A77" s="39"/>
      <c r="B77" s="88" t="s">
        <v>126</v>
      </c>
      <c r="C77" s="102">
        <v>87620</v>
      </c>
      <c r="D77" s="96" t="s">
        <v>33</v>
      </c>
      <c r="E77" s="103" t="s">
        <v>127</v>
      </c>
      <c r="F77" s="61" t="s">
        <v>25</v>
      </c>
      <c r="G77" s="57">
        <v>64.91</v>
      </c>
      <c r="H77" s="91"/>
      <c r="I77" s="86"/>
      <c r="J77" s="54">
        <f t="shared" si="2"/>
        <v>0</v>
      </c>
    </row>
    <row r="78" spans="1:10" ht="25.5">
      <c r="A78" s="39"/>
      <c r="B78" s="88" t="s">
        <v>128</v>
      </c>
      <c r="C78" s="104">
        <v>220309</v>
      </c>
      <c r="D78" s="96" t="s">
        <v>23</v>
      </c>
      <c r="E78" s="76" t="s">
        <v>129</v>
      </c>
      <c r="F78" s="55" t="s">
        <v>25</v>
      </c>
      <c r="G78" s="57">
        <v>64.91</v>
      </c>
      <c r="H78" s="91"/>
      <c r="I78" s="86"/>
      <c r="J78" s="54">
        <f t="shared" si="2"/>
        <v>0</v>
      </c>
    </row>
    <row r="79" spans="1:10">
      <c r="A79" s="39"/>
      <c r="B79" s="88" t="s">
        <v>130</v>
      </c>
      <c r="C79" s="59" t="s">
        <v>131</v>
      </c>
      <c r="D79" s="96" t="s">
        <v>104</v>
      </c>
      <c r="E79" s="76" t="s">
        <v>132</v>
      </c>
      <c r="F79" s="61" t="s">
        <v>25</v>
      </c>
      <c r="G79" s="63">
        <v>5.85</v>
      </c>
      <c r="H79" s="91"/>
      <c r="I79" s="86"/>
      <c r="J79" s="54">
        <f t="shared" si="2"/>
        <v>0</v>
      </c>
    </row>
    <row r="80" spans="1:10">
      <c r="A80" s="39"/>
      <c r="B80" s="88" t="s">
        <v>133</v>
      </c>
      <c r="C80" s="105">
        <v>98689</v>
      </c>
      <c r="D80" s="96" t="s">
        <v>33</v>
      </c>
      <c r="E80" s="76" t="s">
        <v>134</v>
      </c>
      <c r="F80" s="55" t="s">
        <v>135</v>
      </c>
      <c r="G80" s="63">
        <v>2.7</v>
      </c>
      <c r="H80" s="91"/>
      <c r="I80" s="86"/>
      <c r="J80" s="54">
        <f t="shared" si="2"/>
        <v>0</v>
      </c>
    </row>
    <row r="81" spans="1:10">
      <c r="A81" s="39"/>
      <c r="B81" s="88" t="s">
        <v>136</v>
      </c>
      <c r="C81" s="89" t="s">
        <v>137</v>
      </c>
      <c r="D81" s="90"/>
      <c r="E81" s="76" t="s">
        <v>138</v>
      </c>
      <c r="F81" s="79" t="s">
        <v>135</v>
      </c>
      <c r="G81" s="63">
        <v>100</v>
      </c>
      <c r="H81" s="91"/>
      <c r="I81" s="86"/>
      <c r="J81" s="54">
        <f t="shared" si="2"/>
        <v>0</v>
      </c>
    </row>
    <row r="82" spans="1:10">
      <c r="A82" s="39"/>
      <c r="B82" s="88"/>
      <c r="C82" s="106"/>
      <c r="D82" s="102"/>
      <c r="E82" s="107" t="s">
        <v>139</v>
      </c>
      <c r="F82" s="61"/>
      <c r="G82" s="63"/>
      <c r="H82" s="91"/>
      <c r="I82" s="86"/>
      <c r="J82" s="54"/>
    </row>
    <row r="83" spans="1:10">
      <c r="A83" s="39"/>
      <c r="B83" s="88" t="s">
        <v>140</v>
      </c>
      <c r="C83" s="108">
        <v>94990</v>
      </c>
      <c r="D83" s="96" t="s">
        <v>33</v>
      </c>
      <c r="E83" s="76" t="s">
        <v>141</v>
      </c>
      <c r="F83" s="61" t="s">
        <v>25</v>
      </c>
      <c r="G83" s="63">
        <f>195.79*0.1</f>
        <v>19.579000000000001</v>
      </c>
      <c r="H83" s="91"/>
      <c r="I83" s="86"/>
      <c r="J83" s="54">
        <f>(I83*$H$5)+I83</f>
        <v>0</v>
      </c>
    </row>
    <row r="84" spans="1:10">
      <c r="A84" s="39"/>
      <c r="B84" s="88" t="s">
        <v>142</v>
      </c>
      <c r="C84" s="77">
        <v>94990</v>
      </c>
      <c r="D84" s="96" t="s">
        <v>33</v>
      </c>
      <c r="E84" s="62" t="s">
        <v>143</v>
      </c>
      <c r="F84" s="61" t="s">
        <v>25</v>
      </c>
      <c r="G84" s="63">
        <f>16.72*0.1</f>
        <v>1.6719999999999999</v>
      </c>
      <c r="H84" s="91"/>
      <c r="I84" s="86"/>
      <c r="J84" s="54">
        <f>(I84*$H$5)+I84</f>
        <v>0</v>
      </c>
    </row>
    <row r="85" spans="1:10">
      <c r="A85" s="39"/>
      <c r="B85" s="67" t="s">
        <v>144</v>
      </c>
      <c r="C85" s="67"/>
      <c r="D85" s="67"/>
      <c r="E85" s="67"/>
      <c r="F85" s="67"/>
      <c r="G85" s="67"/>
      <c r="H85" s="68"/>
      <c r="I85" s="68"/>
      <c r="J85" s="69">
        <f>SUM(J76:J84)</f>
        <v>0</v>
      </c>
    </row>
    <row r="86" spans="1:10">
      <c r="A86" s="39"/>
      <c r="B86" s="70"/>
      <c r="C86" s="70"/>
      <c r="D86" s="70"/>
      <c r="E86" s="70"/>
      <c r="F86" s="70"/>
      <c r="G86" s="70"/>
      <c r="H86" s="70"/>
      <c r="I86" s="70"/>
      <c r="J86" s="71"/>
    </row>
    <row r="87" spans="1:10">
      <c r="A87" s="39"/>
      <c r="B87" s="45" t="s">
        <v>145</v>
      </c>
      <c r="C87" s="46"/>
      <c r="D87" s="46"/>
      <c r="E87" s="47" t="s">
        <v>146</v>
      </c>
      <c r="F87" s="47"/>
      <c r="G87" s="48"/>
      <c r="H87" s="48"/>
      <c r="I87" s="49"/>
      <c r="J87" s="50">
        <f>J111</f>
        <v>0</v>
      </c>
    </row>
    <row r="88" spans="1:10">
      <c r="A88" s="39"/>
      <c r="B88" s="88" t="s">
        <v>147</v>
      </c>
      <c r="C88" s="44">
        <v>80929</v>
      </c>
      <c r="D88" s="44" t="s">
        <v>23</v>
      </c>
      <c r="E88" s="109" t="s">
        <v>148</v>
      </c>
      <c r="F88" s="96" t="s">
        <v>39</v>
      </c>
      <c r="G88" s="53">
        <v>2</v>
      </c>
      <c r="H88" s="53"/>
      <c r="I88" s="91"/>
      <c r="J88" s="54">
        <f>(I88*H$5)+I88</f>
        <v>0</v>
      </c>
    </row>
    <row r="89" spans="1:10">
      <c r="A89" s="39"/>
      <c r="B89" s="88" t="s">
        <v>149</v>
      </c>
      <c r="C89" s="44">
        <v>80928</v>
      </c>
      <c r="D89" s="44" t="s">
        <v>23</v>
      </c>
      <c r="E89" s="109" t="s">
        <v>150</v>
      </c>
      <c r="F89" s="96" t="s">
        <v>39</v>
      </c>
      <c r="G89" s="53">
        <v>2</v>
      </c>
      <c r="H89" s="53"/>
      <c r="I89" s="91"/>
      <c r="J89" s="54">
        <f t="shared" ref="J89:J110" si="3">(I89*H$5)+I89</f>
        <v>0</v>
      </c>
    </row>
    <row r="90" spans="1:10">
      <c r="A90" s="39"/>
      <c r="B90" s="88" t="s">
        <v>151</v>
      </c>
      <c r="C90" s="44">
        <v>80927</v>
      </c>
      <c r="D90" s="44" t="s">
        <v>23</v>
      </c>
      <c r="E90" s="109" t="s">
        <v>152</v>
      </c>
      <c r="F90" s="96" t="s">
        <v>39</v>
      </c>
      <c r="G90" s="53">
        <v>2</v>
      </c>
      <c r="H90" s="53"/>
      <c r="I90" s="91"/>
      <c r="J90" s="54">
        <f t="shared" si="3"/>
        <v>0</v>
      </c>
    </row>
    <row r="91" spans="1:10">
      <c r="A91" s="39"/>
      <c r="B91" s="88" t="s">
        <v>153</v>
      </c>
      <c r="C91" s="44">
        <v>89987</v>
      </c>
      <c r="D91" s="44" t="s">
        <v>33</v>
      </c>
      <c r="E91" s="109" t="s">
        <v>154</v>
      </c>
      <c r="F91" s="96" t="s">
        <v>39</v>
      </c>
      <c r="G91" s="53">
        <v>2</v>
      </c>
      <c r="H91" s="53"/>
      <c r="I91" s="91"/>
      <c r="J91" s="54">
        <f t="shared" si="3"/>
        <v>0</v>
      </c>
    </row>
    <row r="92" spans="1:10">
      <c r="A92" s="39"/>
      <c r="B92" s="88" t="s">
        <v>155</v>
      </c>
      <c r="C92" s="44">
        <v>80946</v>
      </c>
      <c r="D92" s="44" t="s">
        <v>23</v>
      </c>
      <c r="E92" s="109" t="s">
        <v>156</v>
      </c>
      <c r="F92" s="96" t="s">
        <v>39</v>
      </c>
      <c r="G92" s="53">
        <v>8</v>
      </c>
      <c r="H92" s="53"/>
      <c r="I92" s="91"/>
      <c r="J92" s="54">
        <f t="shared" si="3"/>
        <v>0</v>
      </c>
    </row>
    <row r="93" spans="1:10">
      <c r="A93" s="39"/>
      <c r="B93" s="88" t="s">
        <v>157</v>
      </c>
      <c r="C93" s="110" t="s">
        <v>137</v>
      </c>
      <c r="D93" s="111"/>
      <c r="E93" s="109" t="s">
        <v>158</v>
      </c>
      <c r="F93" s="96" t="s">
        <v>39</v>
      </c>
      <c r="G93" s="53">
        <v>1</v>
      </c>
      <c r="H93" s="53"/>
      <c r="I93" s="91"/>
      <c r="J93" s="54">
        <f t="shared" si="3"/>
        <v>0</v>
      </c>
    </row>
    <row r="94" spans="1:10" ht="25.5">
      <c r="A94" s="39"/>
      <c r="B94" s="88" t="s">
        <v>159</v>
      </c>
      <c r="C94" s="44">
        <v>89356</v>
      </c>
      <c r="D94" s="44" t="s">
        <v>33</v>
      </c>
      <c r="E94" s="109" t="s">
        <v>160</v>
      </c>
      <c r="F94" s="96" t="s">
        <v>135</v>
      </c>
      <c r="G94" s="53">
        <v>25</v>
      </c>
      <c r="H94" s="53"/>
      <c r="I94" s="91"/>
      <c r="J94" s="54">
        <f t="shared" si="3"/>
        <v>0</v>
      </c>
    </row>
    <row r="95" spans="1:10" ht="38.25">
      <c r="A95" s="39"/>
      <c r="B95" s="88" t="s">
        <v>161</v>
      </c>
      <c r="C95" s="44">
        <v>89357</v>
      </c>
      <c r="D95" s="44" t="s">
        <v>33</v>
      </c>
      <c r="E95" s="109" t="s">
        <v>162</v>
      </c>
      <c r="F95" s="96" t="s">
        <v>135</v>
      </c>
      <c r="G95" s="53">
        <v>7</v>
      </c>
      <c r="H95" s="53"/>
      <c r="I95" s="91"/>
      <c r="J95" s="54">
        <f t="shared" si="3"/>
        <v>0</v>
      </c>
    </row>
    <row r="96" spans="1:10" ht="25.5">
      <c r="A96" s="39"/>
      <c r="B96" s="88" t="s">
        <v>163</v>
      </c>
      <c r="C96" s="44">
        <v>89448</v>
      </c>
      <c r="D96" s="44" t="s">
        <v>33</v>
      </c>
      <c r="E96" s="109" t="s">
        <v>164</v>
      </c>
      <c r="F96" s="96" t="s">
        <v>135</v>
      </c>
      <c r="G96" s="53">
        <v>15</v>
      </c>
      <c r="H96" s="53"/>
      <c r="I96" s="91"/>
      <c r="J96" s="54">
        <f t="shared" si="3"/>
        <v>0</v>
      </c>
    </row>
    <row r="97" spans="1:10" ht="25.5">
      <c r="A97" s="39"/>
      <c r="B97" s="88" t="s">
        <v>165</v>
      </c>
      <c r="C97" s="44">
        <v>89449</v>
      </c>
      <c r="D97" s="44" t="s">
        <v>33</v>
      </c>
      <c r="E97" s="109" t="s">
        <v>166</v>
      </c>
      <c r="F97" s="96" t="s">
        <v>135</v>
      </c>
      <c r="G97" s="53">
        <v>13</v>
      </c>
      <c r="H97" s="53"/>
      <c r="I97" s="91"/>
      <c r="J97" s="54">
        <f t="shared" si="3"/>
        <v>0</v>
      </c>
    </row>
    <row r="98" spans="1:10" ht="25.5">
      <c r="A98" s="39"/>
      <c r="B98" s="88" t="s">
        <v>167</v>
      </c>
      <c r="C98" s="44">
        <v>89362</v>
      </c>
      <c r="D98" s="44" t="s">
        <v>33</v>
      </c>
      <c r="E98" s="109" t="s">
        <v>168</v>
      </c>
      <c r="F98" s="96" t="s">
        <v>39</v>
      </c>
      <c r="G98" s="53">
        <v>6</v>
      </c>
      <c r="H98" s="53"/>
      <c r="I98" s="91"/>
      <c r="J98" s="54">
        <f t="shared" si="3"/>
        <v>0</v>
      </c>
    </row>
    <row r="99" spans="1:10" ht="25.5">
      <c r="A99" s="39"/>
      <c r="B99" s="88" t="s">
        <v>169</v>
      </c>
      <c r="C99" s="44">
        <v>89492</v>
      </c>
      <c r="D99" s="44" t="s">
        <v>33</v>
      </c>
      <c r="E99" s="109" t="s">
        <v>170</v>
      </c>
      <c r="F99" s="96" t="s">
        <v>39</v>
      </c>
      <c r="G99" s="53">
        <v>6</v>
      </c>
      <c r="H99" s="53"/>
      <c r="I99" s="91"/>
      <c r="J99" s="54">
        <f t="shared" si="3"/>
        <v>0</v>
      </c>
    </row>
    <row r="100" spans="1:10" ht="25.5">
      <c r="A100" s="39"/>
      <c r="B100" s="88" t="s">
        <v>171</v>
      </c>
      <c r="C100" s="44">
        <v>89501</v>
      </c>
      <c r="D100" s="44" t="s">
        <v>33</v>
      </c>
      <c r="E100" s="109" t="s">
        <v>172</v>
      </c>
      <c r="F100" s="96" t="s">
        <v>39</v>
      </c>
      <c r="G100" s="53">
        <v>6</v>
      </c>
      <c r="H100" s="53"/>
      <c r="I100" s="91"/>
      <c r="J100" s="54">
        <f t="shared" si="3"/>
        <v>0</v>
      </c>
    </row>
    <row r="101" spans="1:10" ht="25.5">
      <c r="A101" s="39"/>
      <c r="B101" s="88" t="s">
        <v>173</v>
      </c>
      <c r="C101" s="44">
        <v>89497</v>
      </c>
      <c r="D101" s="44" t="s">
        <v>33</v>
      </c>
      <c r="E101" s="109" t="s">
        <v>174</v>
      </c>
      <c r="F101" s="96" t="s">
        <v>39</v>
      </c>
      <c r="G101" s="53">
        <v>6</v>
      </c>
      <c r="H101" s="53"/>
      <c r="I101" s="91"/>
      <c r="J101" s="54">
        <f t="shared" si="3"/>
        <v>0</v>
      </c>
    </row>
    <row r="102" spans="1:10" ht="25.5">
      <c r="A102" s="39"/>
      <c r="B102" s="88" t="s">
        <v>175</v>
      </c>
      <c r="C102" s="44">
        <v>89624</v>
      </c>
      <c r="D102" s="44" t="s">
        <v>33</v>
      </c>
      <c r="E102" s="109" t="s">
        <v>176</v>
      </c>
      <c r="F102" s="96" t="s">
        <v>39</v>
      </c>
      <c r="G102" s="53">
        <v>2</v>
      </c>
      <c r="H102" s="53"/>
      <c r="I102" s="91"/>
      <c r="J102" s="54">
        <f t="shared" si="3"/>
        <v>0</v>
      </c>
    </row>
    <row r="103" spans="1:10" ht="25.5">
      <c r="A103" s="39"/>
      <c r="B103" s="88" t="s">
        <v>177</v>
      </c>
      <c r="C103" s="44">
        <v>89626</v>
      </c>
      <c r="D103" s="44" t="s">
        <v>33</v>
      </c>
      <c r="E103" s="109" t="s">
        <v>178</v>
      </c>
      <c r="F103" s="96" t="s">
        <v>39</v>
      </c>
      <c r="G103" s="53">
        <v>2</v>
      </c>
      <c r="H103" s="53"/>
      <c r="I103" s="91"/>
      <c r="J103" s="54">
        <f t="shared" si="3"/>
        <v>0</v>
      </c>
    </row>
    <row r="104" spans="1:10" ht="25.5">
      <c r="A104" s="39"/>
      <c r="B104" s="88" t="s">
        <v>179</v>
      </c>
      <c r="C104" s="44">
        <v>89625</v>
      </c>
      <c r="D104" s="44" t="s">
        <v>33</v>
      </c>
      <c r="E104" s="109" t="s">
        <v>180</v>
      </c>
      <c r="F104" s="96" t="s">
        <v>39</v>
      </c>
      <c r="G104" s="53">
        <v>2</v>
      </c>
      <c r="H104" s="53"/>
      <c r="I104" s="91"/>
      <c r="J104" s="54">
        <f t="shared" si="3"/>
        <v>0</v>
      </c>
    </row>
    <row r="105" spans="1:10" ht="38.25">
      <c r="A105" s="39"/>
      <c r="B105" s="88" t="s">
        <v>181</v>
      </c>
      <c r="C105" s="44">
        <v>93068</v>
      </c>
      <c r="D105" s="44" t="s">
        <v>33</v>
      </c>
      <c r="E105" s="109" t="s">
        <v>182</v>
      </c>
      <c r="F105" s="96" t="s">
        <v>39</v>
      </c>
      <c r="G105" s="53">
        <v>2</v>
      </c>
      <c r="H105" s="53"/>
      <c r="I105" s="91"/>
      <c r="J105" s="54">
        <f t="shared" si="3"/>
        <v>0</v>
      </c>
    </row>
    <row r="106" spans="1:10" ht="25.5">
      <c r="A106" s="39"/>
      <c r="B106" s="88" t="s">
        <v>183</v>
      </c>
      <c r="C106" s="44">
        <v>89594</v>
      </c>
      <c r="D106" s="44" t="s">
        <v>33</v>
      </c>
      <c r="E106" s="109" t="s">
        <v>184</v>
      </c>
      <c r="F106" s="96" t="s">
        <v>39</v>
      </c>
      <c r="G106" s="53">
        <v>2</v>
      </c>
      <c r="H106" s="53"/>
      <c r="I106" s="91"/>
      <c r="J106" s="54">
        <f t="shared" si="3"/>
        <v>0</v>
      </c>
    </row>
    <row r="107" spans="1:10" ht="51">
      <c r="A107" s="39"/>
      <c r="B107" s="88" t="s">
        <v>185</v>
      </c>
      <c r="C107" s="44">
        <v>94703</v>
      </c>
      <c r="D107" s="44" t="s">
        <v>33</v>
      </c>
      <c r="E107" s="109" t="s">
        <v>186</v>
      </c>
      <c r="F107" s="96" t="s">
        <v>39</v>
      </c>
      <c r="G107" s="53">
        <v>2</v>
      </c>
      <c r="H107" s="53"/>
      <c r="I107" s="91"/>
      <c r="J107" s="54">
        <f t="shared" si="3"/>
        <v>0</v>
      </c>
    </row>
    <row r="108" spans="1:10" ht="51">
      <c r="A108" s="39"/>
      <c r="B108" s="88" t="s">
        <v>187</v>
      </c>
      <c r="C108" s="44">
        <v>94706</v>
      </c>
      <c r="D108" s="44" t="s">
        <v>33</v>
      </c>
      <c r="E108" s="109" t="s">
        <v>188</v>
      </c>
      <c r="F108" s="96" t="s">
        <v>39</v>
      </c>
      <c r="G108" s="53">
        <v>2</v>
      </c>
      <c r="H108" s="53"/>
      <c r="I108" s="91"/>
      <c r="J108" s="54">
        <f t="shared" si="3"/>
        <v>0</v>
      </c>
    </row>
    <row r="109" spans="1:10" ht="30">
      <c r="A109" s="39"/>
      <c r="B109" s="88" t="s">
        <v>189</v>
      </c>
      <c r="C109" s="44">
        <v>94797</v>
      </c>
      <c r="D109" s="44" t="s">
        <v>33</v>
      </c>
      <c r="E109" s="112" t="s">
        <v>190</v>
      </c>
      <c r="F109" s="96" t="s">
        <v>39</v>
      </c>
      <c r="G109" s="53">
        <v>1</v>
      </c>
      <c r="H109" s="53"/>
      <c r="I109" s="91"/>
      <c r="J109" s="54">
        <f t="shared" si="3"/>
        <v>0</v>
      </c>
    </row>
    <row r="110" spans="1:10">
      <c r="A110" s="39"/>
      <c r="B110" s="88" t="s">
        <v>191</v>
      </c>
      <c r="C110" s="44">
        <v>86884</v>
      </c>
      <c r="D110" s="44" t="s">
        <v>33</v>
      </c>
      <c r="E110" s="109" t="s">
        <v>192</v>
      </c>
      <c r="F110" s="96" t="s">
        <v>39</v>
      </c>
      <c r="G110" s="53">
        <v>10</v>
      </c>
      <c r="H110" s="53"/>
      <c r="I110" s="91"/>
      <c r="J110" s="54">
        <f t="shared" si="3"/>
        <v>0</v>
      </c>
    </row>
    <row r="111" spans="1:10">
      <c r="A111" s="39"/>
      <c r="B111" s="67" t="s">
        <v>144</v>
      </c>
      <c r="C111" s="67"/>
      <c r="D111" s="67"/>
      <c r="E111" s="67"/>
      <c r="F111" s="67"/>
      <c r="G111" s="67"/>
      <c r="H111" s="68"/>
      <c r="I111" s="68"/>
      <c r="J111" s="69">
        <f>SUM(J88:J110)</f>
        <v>0</v>
      </c>
    </row>
    <row r="112" spans="1:10">
      <c r="A112" s="39"/>
      <c r="B112" s="39"/>
      <c r="C112" s="113"/>
      <c r="D112" s="113"/>
      <c r="E112" s="113"/>
      <c r="F112" s="113"/>
      <c r="G112" s="113"/>
      <c r="H112" s="113"/>
      <c r="I112" s="114"/>
      <c r="J112" s="113"/>
    </row>
    <row r="113" spans="1:10">
      <c r="A113" s="39"/>
      <c r="B113" s="45" t="s">
        <v>193</v>
      </c>
      <c r="C113" s="46"/>
      <c r="D113" s="46"/>
      <c r="E113" s="47" t="s">
        <v>194</v>
      </c>
      <c r="F113" s="47"/>
      <c r="G113" s="48"/>
      <c r="H113" s="48"/>
      <c r="I113" s="49"/>
      <c r="J113" s="50">
        <f>J128</f>
        <v>0</v>
      </c>
    </row>
    <row r="114" spans="1:10">
      <c r="A114" s="39"/>
      <c r="B114" s="88" t="s">
        <v>195</v>
      </c>
      <c r="C114" s="115" t="s">
        <v>137</v>
      </c>
      <c r="D114" s="116"/>
      <c r="E114" s="109" t="s">
        <v>196</v>
      </c>
      <c r="F114" s="96" t="s">
        <v>39</v>
      </c>
      <c r="G114" s="53">
        <v>6</v>
      </c>
      <c r="H114" s="91"/>
      <c r="I114" s="86"/>
      <c r="J114" s="54">
        <f>(I114*[1]FNDE!G$5)+I114</f>
        <v>0</v>
      </c>
    </row>
    <row r="115" spans="1:10">
      <c r="A115" s="39"/>
      <c r="B115" s="88" t="s">
        <v>197</v>
      </c>
      <c r="C115" s="96">
        <v>89495</v>
      </c>
      <c r="D115" s="96" t="s">
        <v>33</v>
      </c>
      <c r="E115" s="109" t="s">
        <v>198</v>
      </c>
      <c r="F115" s="96" t="s">
        <v>39</v>
      </c>
      <c r="G115" s="53">
        <v>6</v>
      </c>
      <c r="H115" s="91"/>
      <c r="I115" s="86"/>
      <c r="J115" s="54">
        <f>(I115*[1]FNDE!G$5)+I115</f>
        <v>0</v>
      </c>
    </row>
    <row r="116" spans="1:10">
      <c r="A116" s="39"/>
      <c r="B116" s="88" t="s">
        <v>199</v>
      </c>
      <c r="C116" s="96">
        <v>89714</v>
      </c>
      <c r="D116" s="96" t="s">
        <v>33</v>
      </c>
      <c r="E116" s="109" t="s">
        <v>200</v>
      </c>
      <c r="F116" s="96" t="s">
        <v>135</v>
      </c>
      <c r="G116" s="53">
        <v>36</v>
      </c>
      <c r="H116" s="91"/>
      <c r="I116" s="86"/>
      <c r="J116" s="54">
        <f>(I116*[1]FNDE!G$5)+I116</f>
        <v>0</v>
      </c>
    </row>
    <row r="117" spans="1:10">
      <c r="A117" s="39"/>
      <c r="B117" s="88" t="s">
        <v>201</v>
      </c>
      <c r="C117" s="96">
        <v>89711</v>
      </c>
      <c r="D117" s="96" t="s">
        <v>33</v>
      </c>
      <c r="E117" s="109" t="s">
        <v>202</v>
      </c>
      <c r="F117" s="96" t="s">
        <v>135</v>
      </c>
      <c r="G117" s="53">
        <v>3</v>
      </c>
      <c r="H117" s="91"/>
      <c r="I117" s="86"/>
      <c r="J117" s="54">
        <f>(I117*[1]FNDE!G$5)+I117</f>
        <v>0</v>
      </c>
    </row>
    <row r="118" spans="1:10">
      <c r="A118" s="39"/>
      <c r="B118" s="88" t="s">
        <v>203</v>
      </c>
      <c r="C118" s="96">
        <v>89712</v>
      </c>
      <c r="D118" s="96" t="s">
        <v>33</v>
      </c>
      <c r="E118" s="109" t="s">
        <v>204</v>
      </c>
      <c r="F118" s="96" t="s">
        <v>135</v>
      </c>
      <c r="G118" s="53">
        <v>3</v>
      </c>
      <c r="H118" s="91"/>
      <c r="I118" s="86"/>
      <c r="J118" s="54">
        <f>(I118*[1]FNDE!G$5)+I118</f>
        <v>0</v>
      </c>
    </row>
    <row r="119" spans="1:10">
      <c r="A119" s="39"/>
      <c r="B119" s="88" t="s">
        <v>205</v>
      </c>
      <c r="C119" s="96">
        <v>81702</v>
      </c>
      <c r="D119" s="96" t="s">
        <v>33</v>
      </c>
      <c r="E119" s="109" t="s">
        <v>206</v>
      </c>
      <c r="F119" s="96" t="s">
        <v>39</v>
      </c>
      <c r="G119" s="53">
        <v>1</v>
      </c>
      <c r="H119" s="91"/>
      <c r="I119" s="86"/>
      <c r="J119" s="54">
        <f>(I119*[1]FNDE!G$5)+I119</f>
        <v>0</v>
      </c>
    </row>
    <row r="120" spans="1:10">
      <c r="A120" s="39"/>
      <c r="B120" s="88" t="s">
        <v>207</v>
      </c>
      <c r="C120" s="96">
        <v>89744</v>
      </c>
      <c r="D120" s="96" t="s">
        <v>33</v>
      </c>
      <c r="E120" s="109" t="s">
        <v>208</v>
      </c>
      <c r="F120" s="96" t="s">
        <v>39</v>
      </c>
      <c r="G120" s="53">
        <v>6</v>
      </c>
      <c r="H120" s="91"/>
      <c r="I120" s="86"/>
      <c r="J120" s="54">
        <f>(I120*[1]FNDE!G$5)+I120</f>
        <v>0</v>
      </c>
    </row>
    <row r="121" spans="1:10">
      <c r="A121" s="39"/>
      <c r="B121" s="88" t="s">
        <v>209</v>
      </c>
      <c r="C121" s="110" t="s">
        <v>137</v>
      </c>
      <c r="D121" s="111"/>
      <c r="E121" s="109" t="s">
        <v>210</v>
      </c>
      <c r="F121" s="96" t="s">
        <v>39</v>
      </c>
      <c r="G121" s="53">
        <v>5</v>
      </c>
      <c r="H121" s="91"/>
      <c r="I121" s="86"/>
      <c r="J121" s="54">
        <f>(I121*[1]FNDE!G$5)+I121</f>
        <v>0</v>
      </c>
    </row>
    <row r="122" spans="1:10">
      <c r="A122" s="39"/>
      <c r="B122" s="88" t="s">
        <v>211</v>
      </c>
      <c r="C122" s="44">
        <v>89797</v>
      </c>
      <c r="D122" s="96" t="s">
        <v>33</v>
      </c>
      <c r="E122" s="109" t="s">
        <v>212</v>
      </c>
      <c r="F122" s="96" t="s">
        <v>39</v>
      </c>
      <c r="G122" s="53">
        <v>5</v>
      </c>
      <c r="H122" s="91"/>
      <c r="I122" s="86"/>
      <c r="J122" s="54">
        <f>(I122*[1]FNDE!G$5)+I122</f>
        <v>0</v>
      </c>
    </row>
    <row r="123" spans="1:10">
      <c r="A123" s="39"/>
      <c r="B123" s="88" t="s">
        <v>213</v>
      </c>
      <c r="C123" s="44" t="s">
        <v>214</v>
      </c>
      <c r="D123" s="96" t="s">
        <v>104</v>
      </c>
      <c r="E123" s="117" t="s">
        <v>215</v>
      </c>
      <c r="F123" s="96" t="s">
        <v>39</v>
      </c>
      <c r="G123" s="53">
        <v>2</v>
      </c>
      <c r="H123" s="91"/>
      <c r="I123" s="86"/>
      <c r="J123" s="54">
        <f>(I123*[1]FNDE!G$5)+I123</f>
        <v>0</v>
      </c>
    </row>
    <row r="124" spans="1:10">
      <c r="A124" s="39"/>
      <c r="B124" s="88" t="s">
        <v>216</v>
      </c>
      <c r="C124" s="44">
        <v>86883</v>
      </c>
      <c r="D124" s="96" t="s">
        <v>33</v>
      </c>
      <c r="E124" s="117" t="s">
        <v>217</v>
      </c>
      <c r="F124" s="96" t="s">
        <v>39</v>
      </c>
      <c r="G124" s="53">
        <v>8</v>
      </c>
      <c r="H124" s="91"/>
      <c r="I124" s="86"/>
      <c r="J124" s="54">
        <f>(I124*[1]FNDE!G$5)+I124</f>
        <v>0</v>
      </c>
    </row>
    <row r="125" spans="1:10">
      <c r="A125" s="39"/>
      <c r="B125" s="88" t="s">
        <v>218</v>
      </c>
      <c r="C125" s="44">
        <v>86879</v>
      </c>
      <c r="D125" s="96" t="s">
        <v>33</v>
      </c>
      <c r="E125" s="117" t="s">
        <v>219</v>
      </c>
      <c r="F125" s="96" t="s">
        <v>39</v>
      </c>
      <c r="G125" s="53">
        <v>8</v>
      </c>
      <c r="H125" s="91"/>
      <c r="I125" s="86"/>
      <c r="J125" s="54">
        <f>(I125*[1]FNDE!G$5)+I125</f>
        <v>0</v>
      </c>
    </row>
    <row r="126" spans="1:10" ht="38.25">
      <c r="A126" s="39"/>
      <c r="B126" s="88" t="s">
        <v>220</v>
      </c>
      <c r="C126" s="44">
        <v>98052</v>
      </c>
      <c r="D126" s="96" t="s">
        <v>33</v>
      </c>
      <c r="E126" s="109" t="s">
        <v>221</v>
      </c>
      <c r="F126" s="96" t="s">
        <v>39</v>
      </c>
      <c r="G126" s="53">
        <v>1</v>
      </c>
      <c r="H126" s="53"/>
      <c r="I126" s="91"/>
      <c r="J126" s="54">
        <f>(I126*H$5)+I126</f>
        <v>0</v>
      </c>
    </row>
    <row r="127" spans="1:10" ht="38.25">
      <c r="A127" s="39"/>
      <c r="B127" s="88" t="s">
        <v>222</v>
      </c>
      <c r="C127" s="44">
        <v>98065</v>
      </c>
      <c r="D127" s="96" t="s">
        <v>33</v>
      </c>
      <c r="E127" s="109" t="s">
        <v>223</v>
      </c>
      <c r="F127" s="96" t="s">
        <v>39</v>
      </c>
      <c r="G127" s="53">
        <v>1</v>
      </c>
      <c r="H127" s="53"/>
      <c r="I127" s="91"/>
      <c r="J127" s="54">
        <f>(I127*H$5)+I127</f>
        <v>0</v>
      </c>
    </row>
    <row r="128" spans="1:10">
      <c r="A128" s="39"/>
      <c r="B128" s="67" t="s">
        <v>224</v>
      </c>
      <c r="C128" s="67"/>
      <c r="D128" s="67"/>
      <c r="E128" s="67"/>
      <c r="F128" s="67"/>
      <c r="G128" s="67"/>
      <c r="H128" s="68"/>
      <c r="I128" s="68"/>
      <c r="J128" s="69">
        <f>SUM(J114:J127)</f>
        <v>0</v>
      </c>
    </row>
    <row r="129" spans="1:10">
      <c r="A129" s="39"/>
      <c r="B129" s="70"/>
      <c r="C129" s="70"/>
      <c r="D129" s="70"/>
      <c r="E129" s="70"/>
      <c r="F129" s="70"/>
      <c r="G129" s="70"/>
      <c r="H129" s="70"/>
      <c r="I129" s="70"/>
      <c r="J129" s="71"/>
    </row>
    <row r="130" spans="1:10">
      <c r="A130" s="39"/>
      <c r="B130" s="45">
        <v>10</v>
      </c>
      <c r="C130" s="46"/>
      <c r="D130" s="46"/>
      <c r="E130" s="47" t="s">
        <v>225</v>
      </c>
      <c r="F130" s="47"/>
      <c r="G130" s="48"/>
      <c r="H130" s="49"/>
      <c r="I130" s="95"/>
      <c r="J130" s="50">
        <f>J138</f>
        <v>0</v>
      </c>
    </row>
    <row r="131" spans="1:10" ht="25.5">
      <c r="A131" s="39"/>
      <c r="B131" s="88" t="s">
        <v>226</v>
      </c>
      <c r="C131" s="44">
        <v>94229</v>
      </c>
      <c r="D131" s="96" t="s">
        <v>33</v>
      </c>
      <c r="E131" s="117" t="s">
        <v>227</v>
      </c>
      <c r="F131" s="96" t="s">
        <v>135</v>
      </c>
      <c r="G131" s="53">
        <v>76.400000000000006</v>
      </c>
      <c r="H131" s="91"/>
      <c r="I131" s="86"/>
      <c r="J131" s="54">
        <f>(I131*$H$5)+I131</f>
        <v>0</v>
      </c>
    </row>
    <row r="132" spans="1:10" ht="25.5">
      <c r="A132" s="39"/>
      <c r="B132" s="88" t="s">
        <v>228</v>
      </c>
      <c r="C132" s="44">
        <v>89512</v>
      </c>
      <c r="D132" s="96" t="s">
        <v>33</v>
      </c>
      <c r="E132" s="117" t="s">
        <v>229</v>
      </c>
      <c r="F132" s="96" t="s">
        <v>135</v>
      </c>
      <c r="G132" s="53">
        <v>21</v>
      </c>
      <c r="H132" s="91"/>
      <c r="I132" s="86"/>
      <c r="J132" s="54">
        <f t="shared" ref="J132:J137" si="4">(I132*$H$5)+I132</f>
        <v>0</v>
      </c>
    </row>
    <row r="133" spans="1:10" ht="38.25">
      <c r="A133" s="39"/>
      <c r="B133" s="88" t="s">
        <v>230</v>
      </c>
      <c r="C133" s="44">
        <v>89585</v>
      </c>
      <c r="D133" s="96" t="s">
        <v>33</v>
      </c>
      <c r="E133" s="117" t="s">
        <v>231</v>
      </c>
      <c r="F133" s="96" t="s">
        <v>39</v>
      </c>
      <c r="G133" s="53">
        <v>8</v>
      </c>
      <c r="H133" s="91"/>
      <c r="I133" s="86"/>
      <c r="J133" s="54">
        <f t="shared" si="4"/>
        <v>0</v>
      </c>
    </row>
    <row r="134" spans="1:10">
      <c r="A134" s="39"/>
      <c r="B134" s="88" t="s">
        <v>232</v>
      </c>
      <c r="C134" s="44" t="s">
        <v>233</v>
      </c>
      <c r="D134" s="96" t="s">
        <v>33</v>
      </c>
      <c r="E134" s="117" t="s">
        <v>234</v>
      </c>
      <c r="F134" s="96" t="s">
        <v>57</v>
      </c>
      <c r="G134" s="53">
        <v>9</v>
      </c>
      <c r="H134" s="91"/>
      <c r="I134" s="86"/>
      <c r="J134" s="54">
        <f t="shared" si="4"/>
        <v>0</v>
      </c>
    </row>
    <row r="135" spans="1:10" ht="25.5">
      <c r="A135" s="39"/>
      <c r="B135" s="88" t="s">
        <v>235</v>
      </c>
      <c r="C135" s="44">
        <v>83716</v>
      </c>
      <c r="D135" s="96" t="s">
        <v>33</v>
      </c>
      <c r="E135" s="117" t="s">
        <v>236</v>
      </c>
      <c r="F135" s="96" t="s">
        <v>39</v>
      </c>
      <c r="G135" s="53">
        <v>10</v>
      </c>
      <c r="H135" s="91"/>
      <c r="I135" s="86"/>
      <c r="J135" s="54">
        <f t="shared" si="4"/>
        <v>0</v>
      </c>
    </row>
    <row r="136" spans="1:10">
      <c r="A136" s="39"/>
      <c r="B136" s="88" t="s">
        <v>237</v>
      </c>
      <c r="C136" s="44" t="s">
        <v>238</v>
      </c>
      <c r="D136" s="96" t="s">
        <v>104</v>
      </c>
      <c r="E136" s="117" t="s">
        <v>239</v>
      </c>
      <c r="F136" s="96" t="s">
        <v>25</v>
      </c>
      <c r="G136" s="53">
        <v>66.400000000000006</v>
      </c>
      <c r="H136" s="91"/>
      <c r="I136" s="86"/>
      <c r="J136" s="54">
        <f t="shared" si="4"/>
        <v>0</v>
      </c>
    </row>
    <row r="137" spans="1:10">
      <c r="A137" s="39"/>
      <c r="B137" s="88" t="s">
        <v>240</v>
      </c>
      <c r="C137" s="110" t="s">
        <v>241</v>
      </c>
      <c r="D137" s="111"/>
      <c r="E137" s="117" t="s">
        <v>242</v>
      </c>
      <c r="F137" s="96" t="s">
        <v>39</v>
      </c>
      <c r="G137" s="53">
        <v>4</v>
      </c>
      <c r="H137" s="91"/>
      <c r="I137" s="86"/>
      <c r="J137" s="54">
        <f t="shared" si="4"/>
        <v>0</v>
      </c>
    </row>
    <row r="138" spans="1:10">
      <c r="A138" s="39"/>
      <c r="B138" s="67" t="s">
        <v>243</v>
      </c>
      <c r="C138" s="67"/>
      <c r="D138" s="67"/>
      <c r="E138" s="67"/>
      <c r="F138" s="67"/>
      <c r="G138" s="67"/>
      <c r="H138" s="68"/>
      <c r="I138" s="86"/>
      <c r="J138" s="54">
        <f>SUM(J131:J137)</f>
        <v>0</v>
      </c>
    </row>
    <row r="139" spans="1:10">
      <c r="A139" s="39"/>
      <c r="B139" s="70"/>
      <c r="C139" s="70"/>
      <c r="D139" s="70"/>
      <c r="E139" s="70"/>
      <c r="F139" s="70"/>
      <c r="G139" s="70"/>
      <c r="H139" s="70"/>
      <c r="I139" s="74"/>
      <c r="J139" s="75"/>
    </row>
    <row r="140" spans="1:10">
      <c r="A140" s="39"/>
      <c r="B140" s="70"/>
      <c r="C140" s="70"/>
      <c r="D140" s="70"/>
      <c r="E140" s="70"/>
      <c r="F140" s="70"/>
      <c r="G140" s="70"/>
      <c r="H140" s="70"/>
      <c r="I140" s="70"/>
      <c r="J140" s="71"/>
    </row>
    <row r="141" spans="1:10">
      <c r="A141" s="39"/>
      <c r="B141" s="45">
        <v>11</v>
      </c>
      <c r="C141" s="46"/>
      <c r="D141" s="46"/>
      <c r="E141" s="47" t="s">
        <v>244</v>
      </c>
      <c r="F141" s="47"/>
      <c r="G141" s="48"/>
      <c r="H141" s="48"/>
      <c r="I141" s="49"/>
      <c r="J141" s="50">
        <f>J156</f>
        <v>0</v>
      </c>
    </row>
    <row r="142" spans="1:10" ht="25.5">
      <c r="A142" s="39"/>
      <c r="B142" s="88" t="s">
        <v>245</v>
      </c>
      <c r="C142" s="44">
        <v>100866</v>
      </c>
      <c r="D142" s="44" t="s">
        <v>33</v>
      </c>
      <c r="E142" s="76" t="s">
        <v>246</v>
      </c>
      <c r="F142" s="55" t="s">
        <v>39</v>
      </c>
      <c r="G142" s="57">
        <v>6</v>
      </c>
      <c r="H142" s="91"/>
      <c r="I142" s="86"/>
      <c r="J142" s="54">
        <f>(I142*[1]FNDE!G$5)+I142</f>
        <v>0</v>
      </c>
    </row>
    <row r="143" spans="1:10" ht="25.5">
      <c r="A143" s="39"/>
      <c r="B143" s="88" t="s">
        <v>247</v>
      </c>
      <c r="C143" s="88">
        <v>86888</v>
      </c>
      <c r="D143" s="118" t="s">
        <v>33</v>
      </c>
      <c r="E143" s="117" t="s">
        <v>248</v>
      </c>
      <c r="F143" s="79" t="s">
        <v>39</v>
      </c>
      <c r="G143" s="80">
        <v>6</v>
      </c>
      <c r="H143" s="91"/>
      <c r="I143" s="86"/>
      <c r="J143" s="54">
        <f>(I143*$H$5)+I143</f>
        <v>0</v>
      </c>
    </row>
    <row r="144" spans="1:10">
      <c r="A144" s="39"/>
      <c r="B144" s="88" t="s">
        <v>249</v>
      </c>
      <c r="C144" s="88">
        <v>100849</v>
      </c>
      <c r="D144" s="118" t="s">
        <v>33</v>
      </c>
      <c r="E144" s="117" t="s">
        <v>250</v>
      </c>
      <c r="F144" s="79" t="s">
        <v>39</v>
      </c>
      <c r="G144" s="80">
        <v>6</v>
      </c>
      <c r="H144" s="91"/>
      <c r="I144" s="86"/>
      <c r="J144" s="54">
        <f t="shared" ref="J144:J155" si="5">(I144*$H$5)+I144</f>
        <v>0</v>
      </c>
    </row>
    <row r="145" spans="1:10" ht="38.25">
      <c r="A145" s="39"/>
      <c r="B145" s="88" t="s">
        <v>251</v>
      </c>
      <c r="C145" s="44">
        <v>86943</v>
      </c>
      <c r="D145" s="44" t="s">
        <v>33</v>
      </c>
      <c r="E145" s="117" t="s">
        <v>252</v>
      </c>
      <c r="F145" s="55" t="s">
        <v>39</v>
      </c>
      <c r="G145" s="57">
        <v>2</v>
      </c>
      <c r="H145" s="91"/>
      <c r="I145" s="86"/>
      <c r="J145" s="54">
        <f t="shared" si="5"/>
        <v>0</v>
      </c>
    </row>
    <row r="146" spans="1:10" ht="38.25">
      <c r="A146" s="39"/>
      <c r="B146" s="88" t="s">
        <v>253</v>
      </c>
      <c r="C146" s="44">
        <v>86901</v>
      </c>
      <c r="D146" s="44" t="s">
        <v>33</v>
      </c>
      <c r="E146" s="117" t="s">
        <v>254</v>
      </c>
      <c r="F146" s="55" t="s">
        <v>39</v>
      </c>
      <c r="G146" s="57">
        <v>6</v>
      </c>
      <c r="H146" s="91"/>
      <c r="I146" s="86"/>
      <c r="J146" s="54">
        <f t="shared" si="5"/>
        <v>0</v>
      </c>
    </row>
    <row r="147" spans="1:10" ht="25.5">
      <c r="A147" s="39"/>
      <c r="B147" s="88" t="s">
        <v>255</v>
      </c>
      <c r="C147" s="44">
        <v>86906</v>
      </c>
      <c r="D147" s="44" t="s">
        <v>33</v>
      </c>
      <c r="E147" s="117" t="s">
        <v>256</v>
      </c>
      <c r="F147" s="55" t="s">
        <v>39</v>
      </c>
      <c r="G147" s="57">
        <v>8</v>
      </c>
      <c r="H147" s="91"/>
      <c r="I147" s="86"/>
      <c r="J147" s="54">
        <f t="shared" si="5"/>
        <v>0</v>
      </c>
    </row>
    <row r="148" spans="1:10">
      <c r="A148" s="39"/>
      <c r="B148" s="88" t="s">
        <v>257</v>
      </c>
      <c r="C148" s="44">
        <v>95544</v>
      </c>
      <c r="D148" s="44" t="s">
        <v>33</v>
      </c>
      <c r="E148" s="117" t="s">
        <v>258</v>
      </c>
      <c r="F148" s="55" t="s">
        <v>39</v>
      </c>
      <c r="G148" s="57">
        <v>6</v>
      </c>
      <c r="H148" s="91"/>
      <c r="I148" s="86"/>
      <c r="J148" s="54">
        <f t="shared" si="5"/>
        <v>0</v>
      </c>
    </row>
    <row r="149" spans="1:10" ht="25.5">
      <c r="A149" s="39"/>
      <c r="B149" s="88" t="s">
        <v>259</v>
      </c>
      <c r="C149" s="44">
        <v>100863</v>
      </c>
      <c r="D149" s="44" t="s">
        <v>33</v>
      </c>
      <c r="E149" s="76" t="s">
        <v>260</v>
      </c>
      <c r="F149" s="55" t="s">
        <v>39</v>
      </c>
      <c r="G149" s="57">
        <v>2</v>
      </c>
      <c r="H149" s="101"/>
      <c r="I149" s="86"/>
      <c r="J149" s="54">
        <f t="shared" si="5"/>
        <v>0</v>
      </c>
    </row>
    <row r="150" spans="1:10" ht="25.5">
      <c r="A150" s="39"/>
      <c r="B150" s="88" t="s">
        <v>261</v>
      </c>
      <c r="C150" s="44">
        <v>100866</v>
      </c>
      <c r="D150" s="44" t="s">
        <v>33</v>
      </c>
      <c r="E150" s="76" t="s">
        <v>262</v>
      </c>
      <c r="F150" s="55" t="s">
        <v>39</v>
      </c>
      <c r="G150" s="57">
        <v>4</v>
      </c>
      <c r="H150" s="91"/>
      <c r="I150" s="86"/>
      <c r="J150" s="54">
        <f t="shared" si="5"/>
        <v>0</v>
      </c>
    </row>
    <row r="151" spans="1:10" ht="25.5">
      <c r="A151" s="39"/>
      <c r="B151" s="88" t="s">
        <v>263</v>
      </c>
      <c r="C151" s="44">
        <v>95543</v>
      </c>
      <c r="D151" s="44" t="s">
        <v>33</v>
      </c>
      <c r="E151" s="117" t="s">
        <v>264</v>
      </c>
      <c r="F151" s="55" t="s">
        <v>39</v>
      </c>
      <c r="G151" s="57">
        <v>4</v>
      </c>
      <c r="H151" s="91"/>
      <c r="I151" s="86"/>
      <c r="J151" s="54">
        <f t="shared" si="5"/>
        <v>0</v>
      </c>
    </row>
    <row r="152" spans="1:10">
      <c r="A152" s="39"/>
      <c r="B152" s="88" t="s">
        <v>265</v>
      </c>
      <c r="C152" s="44">
        <v>95547</v>
      </c>
      <c r="D152" s="44" t="s">
        <v>33</v>
      </c>
      <c r="E152" s="117" t="s">
        <v>266</v>
      </c>
      <c r="F152" s="55" t="s">
        <v>39</v>
      </c>
      <c r="G152" s="57">
        <v>6</v>
      </c>
      <c r="H152" s="101"/>
      <c r="I152" s="86"/>
      <c r="J152" s="54">
        <f t="shared" si="5"/>
        <v>0</v>
      </c>
    </row>
    <row r="153" spans="1:10" ht="25.5">
      <c r="A153" s="39"/>
      <c r="B153" s="88" t="s">
        <v>267</v>
      </c>
      <c r="C153" s="44">
        <v>100860</v>
      </c>
      <c r="D153" s="44" t="s">
        <v>33</v>
      </c>
      <c r="E153" s="117" t="s">
        <v>268</v>
      </c>
      <c r="F153" s="55" t="s">
        <v>39</v>
      </c>
      <c r="G153" s="57">
        <v>6</v>
      </c>
      <c r="H153" s="91"/>
      <c r="I153" s="86"/>
      <c r="J153" s="54">
        <f t="shared" si="5"/>
        <v>0</v>
      </c>
    </row>
    <row r="154" spans="1:10" ht="25.5">
      <c r="A154" s="39"/>
      <c r="B154" s="88" t="s">
        <v>269</v>
      </c>
      <c r="C154" s="44">
        <v>86914</v>
      </c>
      <c r="D154" s="44" t="s">
        <v>33</v>
      </c>
      <c r="E154" s="117" t="s">
        <v>270</v>
      </c>
      <c r="F154" s="55" t="s">
        <v>39</v>
      </c>
      <c r="G154" s="57">
        <v>2</v>
      </c>
      <c r="H154" s="91"/>
      <c r="I154" s="86"/>
      <c r="J154" s="54">
        <f t="shared" si="5"/>
        <v>0</v>
      </c>
    </row>
    <row r="155" spans="1:10">
      <c r="A155" s="39"/>
      <c r="B155" s="88" t="s">
        <v>271</v>
      </c>
      <c r="C155" s="44">
        <v>100875</v>
      </c>
      <c r="D155" s="44" t="s">
        <v>33</v>
      </c>
      <c r="E155" s="117" t="s">
        <v>272</v>
      </c>
      <c r="F155" s="55" t="s">
        <v>39</v>
      </c>
      <c r="G155" s="57">
        <v>2</v>
      </c>
      <c r="H155" s="91"/>
      <c r="I155" s="86"/>
      <c r="J155" s="54">
        <f t="shared" si="5"/>
        <v>0</v>
      </c>
    </row>
    <row r="156" spans="1:10">
      <c r="A156" s="39"/>
      <c r="B156" s="119" t="s">
        <v>273</v>
      </c>
      <c r="C156" s="120"/>
      <c r="D156" s="120"/>
      <c r="E156" s="120"/>
      <c r="F156" s="120"/>
      <c r="G156" s="121"/>
      <c r="H156" s="68"/>
      <c r="I156" s="68"/>
      <c r="J156" s="69">
        <f>SUM(J142:J155)</f>
        <v>0</v>
      </c>
    </row>
    <row r="157" spans="1:10">
      <c r="A157" s="39"/>
      <c r="B157" s="70"/>
      <c r="C157" s="70"/>
      <c r="D157" s="70"/>
      <c r="E157" s="70"/>
      <c r="F157" s="70"/>
      <c r="G157" s="70"/>
      <c r="H157" s="70"/>
      <c r="I157" s="70"/>
      <c r="J157" s="71"/>
    </row>
    <row r="158" spans="1:10">
      <c r="A158" s="39"/>
      <c r="B158" s="70"/>
      <c r="C158" s="70"/>
      <c r="D158" s="70"/>
      <c r="E158" s="70"/>
      <c r="F158" s="70"/>
      <c r="G158" s="70"/>
      <c r="H158" s="70"/>
      <c r="I158" s="70"/>
      <c r="J158" s="71"/>
    </row>
    <row r="159" spans="1:10">
      <c r="A159" s="39"/>
      <c r="B159" s="45">
        <v>12</v>
      </c>
      <c r="C159" s="46"/>
      <c r="D159" s="46"/>
      <c r="E159" s="47" t="s">
        <v>274</v>
      </c>
      <c r="F159" s="47"/>
      <c r="G159" s="48"/>
      <c r="H159" s="49"/>
      <c r="I159" s="95"/>
      <c r="J159" s="50">
        <f>J167</f>
        <v>0</v>
      </c>
    </row>
    <row r="160" spans="1:10">
      <c r="A160" s="39"/>
      <c r="B160" s="88" t="s">
        <v>275</v>
      </c>
      <c r="C160" s="77">
        <v>88497</v>
      </c>
      <c r="D160" s="96" t="s">
        <v>33</v>
      </c>
      <c r="E160" s="76" t="s">
        <v>276</v>
      </c>
      <c r="F160" s="55" t="s">
        <v>25</v>
      </c>
      <c r="G160" s="122">
        <v>445.04</v>
      </c>
      <c r="H160" s="91"/>
      <c r="I160" s="86"/>
      <c r="J160" s="54">
        <f>(I160*$H$5)+I160</f>
        <v>0</v>
      </c>
    </row>
    <row r="161" spans="1:10">
      <c r="A161" s="39"/>
      <c r="B161" s="88" t="s">
        <v>277</v>
      </c>
      <c r="C161" s="59">
        <v>88496</v>
      </c>
      <c r="D161" s="96" t="s">
        <v>33</v>
      </c>
      <c r="E161" s="76" t="s">
        <v>278</v>
      </c>
      <c r="F161" s="55" t="s">
        <v>25</v>
      </c>
      <c r="G161" s="123">
        <v>84.33</v>
      </c>
      <c r="H161" s="91"/>
      <c r="I161" s="86"/>
      <c r="J161" s="54">
        <f t="shared" ref="J161:J166" si="6">(I161*$H$5)+I161</f>
        <v>0</v>
      </c>
    </row>
    <row r="162" spans="1:10">
      <c r="A162" s="39"/>
      <c r="B162" s="88" t="s">
        <v>279</v>
      </c>
      <c r="C162" s="59">
        <v>95626</v>
      </c>
      <c r="D162" s="96" t="s">
        <v>33</v>
      </c>
      <c r="E162" s="76" t="s">
        <v>280</v>
      </c>
      <c r="F162" s="55" t="s">
        <v>25</v>
      </c>
      <c r="G162" s="57">
        <v>445.04</v>
      </c>
      <c r="H162" s="91"/>
      <c r="I162" s="86"/>
      <c r="J162" s="54">
        <f t="shared" si="6"/>
        <v>0</v>
      </c>
    </row>
    <row r="163" spans="1:10">
      <c r="A163" s="39"/>
      <c r="B163" s="88" t="s">
        <v>281</v>
      </c>
      <c r="C163" s="59">
        <v>88486</v>
      </c>
      <c r="D163" s="96" t="s">
        <v>33</v>
      </c>
      <c r="E163" s="76" t="s">
        <v>282</v>
      </c>
      <c r="F163" s="55" t="s">
        <v>25</v>
      </c>
      <c r="G163" s="57">
        <v>84.33</v>
      </c>
      <c r="H163" s="91"/>
      <c r="I163" s="86"/>
      <c r="J163" s="54">
        <f t="shared" si="6"/>
        <v>0</v>
      </c>
    </row>
    <row r="164" spans="1:10">
      <c r="A164" s="39"/>
      <c r="B164" s="88" t="s">
        <v>283</v>
      </c>
      <c r="C164" s="59">
        <v>72815</v>
      </c>
      <c r="D164" s="96" t="s">
        <v>33</v>
      </c>
      <c r="E164" s="76" t="s">
        <v>284</v>
      </c>
      <c r="F164" s="55" t="s">
        <v>25</v>
      </c>
      <c r="G164" s="57">
        <v>483.4</v>
      </c>
      <c r="H164" s="91"/>
      <c r="I164" s="86"/>
      <c r="J164" s="54">
        <f t="shared" si="6"/>
        <v>0</v>
      </c>
    </row>
    <row r="165" spans="1:10">
      <c r="A165" s="39"/>
      <c r="B165" s="88" t="s">
        <v>285</v>
      </c>
      <c r="C165" s="59">
        <v>100725</v>
      </c>
      <c r="D165" s="96" t="s">
        <v>33</v>
      </c>
      <c r="E165" s="76" t="s">
        <v>286</v>
      </c>
      <c r="F165" s="55" t="s">
        <v>25</v>
      </c>
      <c r="G165" s="57">
        <v>558.25</v>
      </c>
      <c r="H165" s="91"/>
      <c r="I165" s="86"/>
      <c r="J165" s="54">
        <f t="shared" si="6"/>
        <v>0</v>
      </c>
    </row>
    <row r="166" spans="1:10">
      <c r="A166" s="39"/>
      <c r="B166" s="88" t="s">
        <v>287</v>
      </c>
      <c r="C166" s="59">
        <v>100727</v>
      </c>
      <c r="D166" s="96" t="s">
        <v>33</v>
      </c>
      <c r="E166" s="76" t="s">
        <v>288</v>
      </c>
      <c r="F166" s="55" t="s">
        <v>25</v>
      </c>
      <c r="G166" s="57">
        <v>404.1</v>
      </c>
      <c r="H166" s="91"/>
      <c r="I166" s="86"/>
      <c r="J166" s="54">
        <f t="shared" si="6"/>
        <v>0</v>
      </c>
    </row>
    <row r="167" spans="1:10">
      <c r="A167" s="39"/>
      <c r="B167" s="67" t="s">
        <v>224</v>
      </c>
      <c r="C167" s="67"/>
      <c r="D167" s="67"/>
      <c r="E167" s="67"/>
      <c r="F167" s="67"/>
      <c r="G167" s="67"/>
      <c r="H167" s="68"/>
      <c r="I167" s="68"/>
      <c r="J167" s="69">
        <f>SUM(J160:J166)</f>
        <v>0</v>
      </c>
    </row>
    <row r="168" spans="1:10">
      <c r="A168" s="39"/>
      <c r="B168" s="70"/>
      <c r="C168" s="70"/>
      <c r="D168" s="70"/>
      <c r="E168" s="70"/>
      <c r="F168" s="70"/>
      <c r="G168" s="70"/>
      <c r="H168" s="70"/>
      <c r="I168" s="70"/>
      <c r="J168" s="71"/>
    </row>
    <row r="169" spans="1:10">
      <c r="A169" s="39"/>
      <c r="B169" s="45">
        <v>13</v>
      </c>
      <c r="C169" s="46"/>
      <c r="D169" s="46"/>
      <c r="E169" s="47" t="s">
        <v>289</v>
      </c>
      <c r="F169" s="47"/>
      <c r="G169" s="48"/>
      <c r="H169" s="48"/>
      <c r="I169" s="49"/>
      <c r="J169" s="50">
        <f>J175</f>
        <v>0</v>
      </c>
    </row>
    <row r="170" spans="1:10">
      <c r="A170" s="39"/>
      <c r="B170" s="96" t="s">
        <v>290</v>
      </c>
      <c r="C170" s="124">
        <v>101909</v>
      </c>
      <c r="D170" s="96" t="s">
        <v>33</v>
      </c>
      <c r="E170" s="125" t="s">
        <v>291</v>
      </c>
      <c r="F170" s="96" t="s">
        <v>39</v>
      </c>
      <c r="G170" s="126">
        <v>2</v>
      </c>
      <c r="H170" s="126"/>
      <c r="I170" s="91"/>
      <c r="J170" s="54">
        <f>(I170*H$5)+I170</f>
        <v>0</v>
      </c>
    </row>
    <row r="171" spans="1:10">
      <c r="A171" s="39"/>
      <c r="B171" s="96" t="s">
        <v>292</v>
      </c>
      <c r="C171" s="96">
        <v>97599</v>
      </c>
      <c r="D171" s="96" t="s">
        <v>33</v>
      </c>
      <c r="E171" s="125" t="s">
        <v>293</v>
      </c>
      <c r="F171" s="96" t="s">
        <v>39</v>
      </c>
      <c r="G171" s="126">
        <v>2</v>
      </c>
      <c r="H171" s="91"/>
      <c r="I171" s="86"/>
      <c r="J171" s="54">
        <f>(I171*[1]FNDE!G$5)+I171</f>
        <v>0</v>
      </c>
    </row>
    <row r="172" spans="1:10">
      <c r="A172" s="39"/>
      <c r="B172" s="96" t="s">
        <v>294</v>
      </c>
      <c r="C172" s="88">
        <v>72947</v>
      </c>
      <c r="D172" s="118" t="s">
        <v>33</v>
      </c>
      <c r="E172" s="76" t="s">
        <v>295</v>
      </c>
      <c r="F172" s="96" t="s">
        <v>25</v>
      </c>
      <c r="G172" s="126">
        <v>2</v>
      </c>
      <c r="H172" s="91"/>
      <c r="I172" s="86"/>
      <c r="J172" s="54">
        <f>(I172*[1]FNDE!G$5)+I172</f>
        <v>0</v>
      </c>
    </row>
    <row r="173" spans="1:10">
      <c r="A173" s="39"/>
      <c r="B173" s="96" t="s">
        <v>296</v>
      </c>
      <c r="C173" s="127" t="s">
        <v>137</v>
      </c>
      <c r="D173" s="128"/>
      <c r="E173" s="76" t="s">
        <v>297</v>
      </c>
      <c r="F173" s="96" t="s">
        <v>39</v>
      </c>
      <c r="G173" s="126">
        <v>2</v>
      </c>
      <c r="H173" s="91"/>
      <c r="I173" s="86"/>
      <c r="J173" s="54">
        <f>(I173*[1]FNDE!G$5)+I173</f>
        <v>0</v>
      </c>
    </row>
    <row r="174" spans="1:10">
      <c r="A174" s="39"/>
      <c r="B174" s="96" t="s">
        <v>298</v>
      </c>
      <c r="C174" s="127" t="s">
        <v>137</v>
      </c>
      <c r="D174" s="128"/>
      <c r="E174" s="76" t="s">
        <v>299</v>
      </c>
      <c r="F174" s="96" t="s">
        <v>39</v>
      </c>
      <c r="G174" s="126">
        <v>2</v>
      </c>
      <c r="H174" s="91"/>
      <c r="I174" s="86"/>
      <c r="J174" s="54">
        <f>(I174*[1]FNDE!G$5)+I174</f>
        <v>0</v>
      </c>
    </row>
    <row r="175" spans="1:10">
      <c r="A175" s="39"/>
      <c r="B175" s="67" t="s">
        <v>243</v>
      </c>
      <c r="C175" s="67"/>
      <c r="D175" s="67"/>
      <c r="E175" s="67"/>
      <c r="F175" s="67"/>
      <c r="G175" s="67"/>
      <c r="H175" s="68"/>
      <c r="I175" s="68"/>
      <c r="J175" s="129">
        <f>SUM(J170:J174)</f>
        <v>0</v>
      </c>
    </row>
    <row r="176" spans="1:10">
      <c r="A176" s="39"/>
      <c r="B176" s="70"/>
      <c r="C176" s="70"/>
      <c r="D176" s="70"/>
      <c r="E176" s="70"/>
      <c r="F176" s="70"/>
      <c r="G176" s="70"/>
      <c r="H176" s="70"/>
      <c r="I176" s="70"/>
      <c r="J176" s="130"/>
    </row>
    <row r="177" spans="1:10">
      <c r="A177" s="39"/>
      <c r="B177" s="72"/>
      <c r="C177" s="72"/>
      <c r="D177" s="72"/>
      <c r="E177" s="72"/>
      <c r="F177" s="41"/>
      <c r="G177" s="73"/>
      <c r="H177" s="73"/>
      <c r="I177" s="74"/>
      <c r="J177" s="75"/>
    </row>
    <row r="178" spans="1:10">
      <c r="A178" s="39"/>
      <c r="B178" s="45">
        <v>14</v>
      </c>
      <c r="C178" s="46"/>
      <c r="D178" s="46"/>
      <c r="E178" s="47" t="s">
        <v>300</v>
      </c>
      <c r="F178" s="47"/>
      <c r="G178" s="48"/>
      <c r="H178" s="48"/>
      <c r="I178" s="49"/>
      <c r="J178" s="50">
        <f>J223</f>
        <v>0</v>
      </c>
    </row>
    <row r="179" spans="1:10">
      <c r="A179" s="39"/>
      <c r="B179" s="20"/>
      <c r="C179" s="131"/>
      <c r="D179" s="131"/>
      <c r="E179" s="132" t="s">
        <v>301</v>
      </c>
      <c r="F179" s="132"/>
      <c r="G179" s="133"/>
      <c r="H179" s="134"/>
      <c r="I179" s="135"/>
      <c r="J179" s="136"/>
    </row>
    <row r="180" spans="1:10" ht="25.5">
      <c r="A180" s="39"/>
      <c r="B180" s="88" t="s">
        <v>302</v>
      </c>
      <c r="C180" s="88">
        <v>101875</v>
      </c>
      <c r="D180" s="88" t="s">
        <v>33</v>
      </c>
      <c r="E180" s="56" t="s">
        <v>303</v>
      </c>
      <c r="F180" s="55" t="s">
        <v>39</v>
      </c>
      <c r="G180" s="57">
        <v>2</v>
      </c>
      <c r="H180" s="91"/>
      <c r="I180" s="86"/>
      <c r="J180" s="54">
        <f>(I180*[1]FNDE!G$5)+I180</f>
        <v>0</v>
      </c>
    </row>
    <row r="181" spans="1:10">
      <c r="A181" s="39"/>
      <c r="B181" s="88" t="s">
        <v>304</v>
      </c>
      <c r="C181" s="88">
        <v>93653</v>
      </c>
      <c r="D181" s="88" t="s">
        <v>33</v>
      </c>
      <c r="E181" s="56" t="s">
        <v>305</v>
      </c>
      <c r="F181" s="55" t="s">
        <v>39</v>
      </c>
      <c r="G181" s="57">
        <v>7</v>
      </c>
      <c r="H181" s="91"/>
      <c r="I181" s="86"/>
      <c r="J181" s="54">
        <f>(I181*[1]FNDE!G$5)+I181</f>
        <v>0</v>
      </c>
    </row>
    <row r="182" spans="1:10">
      <c r="A182" s="39"/>
      <c r="B182" s="88" t="s">
        <v>306</v>
      </c>
      <c r="C182" s="88">
        <v>93662</v>
      </c>
      <c r="D182" s="88" t="s">
        <v>33</v>
      </c>
      <c r="E182" s="56" t="s">
        <v>307</v>
      </c>
      <c r="F182" s="55" t="s">
        <v>39</v>
      </c>
      <c r="G182" s="57">
        <v>5</v>
      </c>
      <c r="H182" s="91"/>
      <c r="I182" s="86"/>
      <c r="J182" s="54">
        <f>(I182*[1]FNDE!G$5)+I182</f>
        <v>0</v>
      </c>
    </row>
    <row r="183" spans="1:10">
      <c r="A183" s="39"/>
      <c r="B183" s="88" t="s">
        <v>308</v>
      </c>
      <c r="C183" s="88">
        <v>93663</v>
      </c>
      <c r="D183" s="88" t="s">
        <v>33</v>
      </c>
      <c r="E183" s="56" t="s">
        <v>309</v>
      </c>
      <c r="F183" s="55" t="s">
        <v>39</v>
      </c>
      <c r="G183" s="57">
        <v>8</v>
      </c>
      <c r="H183" s="91"/>
      <c r="I183" s="86"/>
      <c r="J183" s="54">
        <f>(I183*[1]FNDE!G$5)+I183</f>
        <v>0</v>
      </c>
    </row>
    <row r="184" spans="1:10" ht="25.5">
      <c r="A184" s="39"/>
      <c r="B184" s="88" t="s">
        <v>310</v>
      </c>
      <c r="C184" s="88">
        <v>7117</v>
      </c>
      <c r="D184" s="88" t="s">
        <v>23</v>
      </c>
      <c r="E184" s="56" t="s">
        <v>311</v>
      </c>
      <c r="F184" s="55" t="s">
        <v>39</v>
      </c>
      <c r="G184" s="57">
        <v>2</v>
      </c>
      <c r="H184" s="91"/>
      <c r="I184" s="86"/>
      <c r="J184" s="54">
        <f>(I184*[1]FNDE!G$5)+I184</f>
        <v>0</v>
      </c>
    </row>
    <row r="185" spans="1:10" ht="25.5">
      <c r="A185" s="39"/>
      <c r="B185" s="88" t="s">
        <v>312</v>
      </c>
      <c r="C185" s="88">
        <v>7117</v>
      </c>
      <c r="D185" s="88" t="s">
        <v>23</v>
      </c>
      <c r="E185" s="56" t="s">
        <v>313</v>
      </c>
      <c r="F185" s="55" t="s">
        <v>39</v>
      </c>
      <c r="G185" s="57">
        <v>1</v>
      </c>
      <c r="H185" s="91"/>
      <c r="I185" s="86"/>
      <c r="J185" s="54">
        <f>(I185*[1]FNDE!G$5)+I185</f>
        <v>0</v>
      </c>
    </row>
    <row r="186" spans="1:10" ht="25.5">
      <c r="A186" s="39"/>
      <c r="B186" s="88" t="s">
        <v>314</v>
      </c>
      <c r="C186" s="88">
        <v>71457</v>
      </c>
      <c r="D186" s="88" t="s">
        <v>23</v>
      </c>
      <c r="E186" s="56" t="s">
        <v>315</v>
      </c>
      <c r="F186" s="55" t="s">
        <v>39</v>
      </c>
      <c r="G186" s="57">
        <v>1</v>
      </c>
      <c r="H186" s="91"/>
      <c r="I186" s="86"/>
      <c r="J186" s="54">
        <f>(I186*[1]FNDE!G$5)+I186</f>
        <v>0</v>
      </c>
    </row>
    <row r="187" spans="1:10">
      <c r="A187" s="39"/>
      <c r="B187" s="137"/>
      <c r="C187" s="138"/>
      <c r="D187" s="138"/>
      <c r="E187" s="93" t="s">
        <v>316</v>
      </c>
      <c r="F187" s="65"/>
      <c r="G187" s="57"/>
      <c r="H187" s="91"/>
      <c r="I187" s="86"/>
      <c r="J187" s="54"/>
    </row>
    <row r="188" spans="1:10" ht="25.5">
      <c r="A188" s="39"/>
      <c r="B188" s="59" t="s">
        <v>317</v>
      </c>
      <c r="C188" s="88">
        <v>91835</v>
      </c>
      <c r="D188" s="139" t="s">
        <v>33</v>
      </c>
      <c r="E188" s="76" t="s">
        <v>318</v>
      </c>
      <c r="F188" s="139" t="s">
        <v>135</v>
      </c>
      <c r="G188" s="57">
        <v>28</v>
      </c>
      <c r="H188" s="91"/>
      <c r="I188" s="86"/>
      <c r="J188" s="54">
        <f>(I188*$H$5)+I188</f>
        <v>0</v>
      </c>
    </row>
    <row r="189" spans="1:10">
      <c r="A189" s="39"/>
      <c r="B189" s="59" t="s">
        <v>319</v>
      </c>
      <c r="C189" s="88">
        <v>91837</v>
      </c>
      <c r="D189" s="139" t="s">
        <v>33</v>
      </c>
      <c r="E189" s="76" t="s">
        <v>320</v>
      </c>
      <c r="F189" s="139" t="s">
        <v>135</v>
      </c>
      <c r="G189" s="57">
        <v>18</v>
      </c>
      <c r="H189" s="91"/>
      <c r="I189" s="86"/>
      <c r="J189" s="54">
        <f t="shared" ref="J189:J208" si="7">(I189*$H$5)+I189</f>
        <v>0</v>
      </c>
    </row>
    <row r="190" spans="1:10">
      <c r="A190" s="39"/>
      <c r="B190" s="59" t="s">
        <v>321</v>
      </c>
      <c r="C190" s="88">
        <v>91869</v>
      </c>
      <c r="D190" s="139" t="s">
        <v>33</v>
      </c>
      <c r="E190" s="76" t="s">
        <v>322</v>
      </c>
      <c r="F190" s="139" t="s">
        <v>135</v>
      </c>
      <c r="G190" s="57">
        <v>18</v>
      </c>
      <c r="H190" s="91"/>
      <c r="I190" s="86"/>
      <c r="J190" s="54">
        <f t="shared" si="7"/>
        <v>0</v>
      </c>
    </row>
    <row r="191" spans="1:10">
      <c r="A191" s="39"/>
      <c r="B191" s="59" t="s">
        <v>323</v>
      </c>
      <c r="C191" s="88">
        <v>95746</v>
      </c>
      <c r="D191" s="139" t="s">
        <v>33</v>
      </c>
      <c r="E191" s="76" t="s">
        <v>324</v>
      </c>
      <c r="F191" s="139" t="s">
        <v>135</v>
      </c>
      <c r="G191" s="57">
        <v>82</v>
      </c>
      <c r="H191" s="91"/>
      <c r="I191" s="86"/>
      <c r="J191" s="54">
        <f t="shared" si="7"/>
        <v>0</v>
      </c>
    </row>
    <row r="192" spans="1:10">
      <c r="A192" s="39"/>
      <c r="B192" s="59" t="s">
        <v>325</v>
      </c>
      <c r="C192" s="88">
        <v>95747</v>
      </c>
      <c r="D192" s="139" t="s">
        <v>33</v>
      </c>
      <c r="E192" s="76" t="s">
        <v>326</v>
      </c>
      <c r="F192" s="139" t="s">
        <v>135</v>
      </c>
      <c r="G192" s="140">
        <v>13</v>
      </c>
      <c r="H192" s="91"/>
      <c r="I192" s="86"/>
      <c r="J192" s="54">
        <f t="shared" si="7"/>
        <v>0</v>
      </c>
    </row>
    <row r="193" spans="1:10">
      <c r="A193" s="39"/>
      <c r="B193" s="59" t="s">
        <v>327</v>
      </c>
      <c r="C193" s="88">
        <v>95748</v>
      </c>
      <c r="D193" s="139" t="s">
        <v>33</v>
      </c>
      <c r="E193" s="76" t="s">
        <v>328</v>
      </c>
      <c r="F193" s="139" t="s">
        <v>135</v>
      </c>
      <c r="G193" s="140">
        <v>30</v>
      </c>
      <c r="H193" s="91"/>
      <c r="I193" s="86"/>
      <c r="J193" s="54">
        <f t="shared" si="7"/>
        <v>0</v>
      </c>
    </row>
    <row r="194" spans="1:10">
      <c r="A194" s="39"/>
      <c r="B194" s="59" t="s">
        <v>329</v>
      </c>
      <c r="C194" s="59">
        <v>83387</v>
      </c>
      <c r="D194" s="59" t="s">
        <v>33</v>
      </c>
      <c r="E194" s="76" t="s">
        <v>330</v>
      </c>
      <c r="F194" s="59" t="s">
        <v>39</v>
      </c>
      <c r="G194" s="57">
        <v>16</v>
      </c>
      <c r="H194" s="91"/>
      <c r="I194" s="86"/>
      <c r="J194" s="54">
        <f t="shared" si="7"/>
        <v>0</v>
      </c>
    </row>
    <row r="195" spans="1:10" ht="25.5">
      <c r="A195" s="39"/>
      <c r="B195" s="59" t="s">
        <v>331</v>
      </c>
      <c r="C195" s="59">
        <v>92865</v>
      </c>
      <c r="D195" s="59" t="s">
        <v>33</v>
      </c>
      <c r="E195" s="76" t="s">
        <v>332</v>
      </c>
      <c r="F195" s="59" t="s">
        <v>39</v>
      </c>
      <c r="G195" s="57">
        <v>7</v>
      </c>
      <c r="H195" s="91"/>
      <c r="I195" s="86"/>
      <c r="J195" s="54">
        <f t="shared" si="7"/>
        <v>0</v>
      </c>
    </row>
    <row r="196" spans="1:10">
      <c r="A196" s="39"/>
      <c r="B196" s="59" t="s">
        <v>333</v>
      </c>
      <c r="C196" s="59">
        <v>95795</v>
      </c>
      <c r="D196" s="59" t="s">
        <v>33</v>
      </c>
      <c r="E196" s="76" t="s">
        <v>334</v>
      </c>
      <c r="F196" s="59" t="s">
        <v>39</v>
      </c>
      <c r="G196" s="57">
        <v>5</v>
      </c>
      <c r="H196" s="91"/>
      <c r="I196" s="86"/>
      <c r="J196" s="54">
        <f t="shared" si="7"/>
        <v>0</v>
      </c>
    </row>
    <row r="197" spans="1:10">
      <c r="A197" s="39"/>
      <c r="B197" s="59" t="s">
        <v>335</v>
      </c>
      <c r="C197" s="59">
        <v>95801</v>
      </c>
      <c r="D197" s="59" t="s">
        <v>33</v>
      </c>
      <c r="E197" s="76" t="s">
        <v>336</v>
      </c>
      <c r="F197" s="59" t="s">
        <v>39</v>
      </c>
      <c r="G197" s="57">
        <v>5</v>
      </c>
      <c r="H197" s="91"/>
      <c r="I197" s="86"/>
      <c r="J197" s="54">
        <f t="shared" si="7"/>
        <v>0</v>
      </c>
    </row>
    <row r="198" spans="1:10">
      <c r="A198" s="39"/>
      <c r="B198" s="59" t="s">
        <v>337</v>
      </c>
      <c r="C198" s="59">
        <v>95801</v>
      </c>
      <c r="D198" s="59" t="s">
        <v>33</v>
      </c>
      <c r="E198" s="76" t="s">
        <v>338</v>
      </c>
      <c r="F198" s="59" t="s">
        <v>39</v>
      </c>
      <c r="G198" s="57">
        <v>4</v>
      </c>
      <c r="H198" s="91"/>
      <c r="I198" s="86"/>
      <c r="J198" s="54">
        <f t="shared" si="7"/>
        <v>0</v>
      </c>
    </row>
    <row r="199" spans="1:10">
      <c r="A199" s="39"/>
      <c r="B199" s="59" t="s">
        <v>339</v>
      </c>
      <c r="C199" s="59">
        <v>95801</v>
      </c>
      <c r="D199" s="59" t="s">
        <v>33</v>
      </c>
      <c r="E199" s="76" t="s">
        <v>340</v>
      </c>
      <c r="F199" s="59" t="s">
        <v>39</v>
      </c>
      <c r="G199" s="57">
        <v>1</v>
      </c>
      <c r="H199" s="91"/>
      <c r="I199" s="86"/>
      <c r="J199" s="54">
        <f t="shared" si="7"/>
        <v>0</v>
      </c>
    </row>
    <row r="200" spans="1:10">
      <c r="A200" s="39"/>
      <c r="B200" s="59" t="s">
        <v>341</v>
      </c>
      <c r="C200" s="44">
        <v>85118</v>
      </c>
      <c r="D200" s="59" t="s">
        <v>33</v>
      </c>
      <c r="E200" s="76" t="s">
        <v>342</v>
      </c>
      <c r="F200" s="59" t="s">
        <v>343</v>
      </c>
      <c r="G200" s="57">
        <v>110</v>
      </c>
      <c r="H200" s="91"/>
      <c r="I200" s="86"/>
      <c r="J200" s="54">
        <f t="shared" si="7"/>
        <v>0</v>
      </c>
    </row>
    <row r="201" spans="1:10">
      <c r="A201" s="39"/>
      <c r="B201" s="59" t="s">
        <v>344</v>
      </c>
      <c r="C201" s="44">
        <v>85118</v>
      </c>
      <c r="D201" s="59" t="s">
        <v>33</v>
      </c>
      <c r="E201" s="76" t="s">
        <v>345</v>
      </c>
      <c r="F201" s="59" t="s">
        <v>343</v>
      </c>
      <c r="G201" s="57">
        <v>31</v>
      </c>
      <c r="H201" s="91"/>
      <c r="I201" s="86"/>
      <c r="J201" s="54">
        <f t="shared" si="7"/>
        <v>0</v>
      </c>
    </row>
    <row r="202" spans="1:10">
      <c r="A202" s="39"/>
      <c r="B202" s="59" t="s">
        <v>346</v>
      </c>
      <c r="C202" s="44">
        <v>85118</v>
      </c>
      <c r="D202" s="59" t="s">
        <v>33</v>
      </c>
      <c r="E202" s="76" t="s">
        <v>347</v>
      </c>
      <c r="F202" s="59" t="s">
        <v>343</v>
      </c>
      <c r="G202" s="57">
        <v>48</v>
      </c>
      <c r="H202" s="91"/>
      <c r="I202" s="86"/>
      <c r="J202" s="54">
        <f t="shared" si="7"/>
        <v>0</v>
      </c>
    </row>
    <row r="203" spans="1:10">
      <c r="A203" s="39"/>
      <c r="B203" s="59" t="s">
        <v>348</v>
      </c>
      <c r="C203" s="59">
        <v>95753</v>
      </c>
      <c r="D203" s="59" t="s">
        <v>33</v>
      </c>
      <c r="E203" s="76" t="s">
        <v>349</v>
      </c>
      <c r="F203" s="59" t="s">
        <v>39</v>
      </c>
      <c r="G203" s="57">
        <v>15</v>
      </c>
      <c r="H203" s="91"/>
      <c r="I203" s="86"/>
      <c r="J203" s="54">
        <f t="shared" si="7"/>
        <v>0</v>
      </c>
    </row>
    <row r="204" spans="1:10">
      <c r="A204" s="39"/>
      <c r="B204" s="59" t="s">
        <v>350</v>
      </c>
      <c r="C204" s="59">
        <v>95754</v>
      </c>
      <c r="D204" s="59" t="s">
        <v>33</v>
      </c>
      <c r="E204" s="76" t="s">
        <v>351</v>
      </c>
      <c r="F204" s="59" t="s">
        <v>39</v>
      </c>
      <c r="G204" s="57">
        <v>2</v>
      </c>
      <c r="H204" s="91"/>
      <c r="I204" s="86"/>
      <c r="J204" s="54">
        <f t="shared" si="7"/>
        <v>0</v>
      </c>
    </row>
    <row r="205" spans="1:10">
      <c r="A205" s="39"/>
      <c r="B205" s="59" t="s">
        <v>352</v>
      </c>
      <c r="C205" s="59">
        <v>95756</v>
      </c>
      <c r="D205" s="59" t="s">
        <v>33</v>
      </c>
      <c r="E205" s="76" t="s">
        <v>353</v>
      </c>
      <c r="F205" s="59" t="s">
        <v>39</v>
      </c>
      <c r="G205" s="57">
        <v>1</v>
      </c>
      <c r="H205" s="91"/>
      <c r="I205" s="86"/>
      <c r="J205" s="54">
        <f t="shared" si="7"/>
        <v>0</v>
      </c>
    </row>
    <row r="206" spans="1:10">
      <c r="A206" s="39"/>
      <c r="B206" s="59" t="s">
        <v>354</v>
      </c>
      <c r="C206" s="59">
        <v>70421</v>
      </c>
      <c r="D206" s="59" t="s">
        <v>33</v>
      </c>
      <c r="E206" s="76" t="s">
        <v>355</v>
      </c>
      <c r="F206" s="59" t="s">
        <v>356</v>
      </c>
      <c r="G206" s="57">
        <v>15</v>
      </c>
      <c r="H206" s="91"/>
      <c r="I206" s="86"/>
      <c r="J206" s="54">
        <f t="shared" si="7"/>
        <v>0</v>
      </c>
    </row>
    <row r="207" spans="1:10">
      <c r="A207" s="39"/>
      <c r="B207" s="59" t="s">
        <v>357</v>
      </c>
      <c r="C207" s="59">
        <v>70422</v>
      </c>
      <c r="D207" s="59" t="s">
        <v>33</v>
      </c>
      <c r="E207" s="76" t="s">
        <v>358</v>
      </c>
      <c r="F207" s="59" t="s">
        <v>356</v>
      </c>
      <c r="G207" s="57">
        <v>2</v>
      </c>
      <c r="H207" s="91"/>
      <c r="I207" s="86"/>
      <c r="J207" s="54">
        <f t="shared" si="7"/>
        <v>0</v>
      </c>
    </row>
    <row r="208" spans="1:10">
      <c r="A208" s="39"/>
      <c r="B208" s="59" t="s">
        <v>359</v>
      </c>
      <c r="C208" s="59">
        <v>70424</v>
      </c>
      <c r="D208" s="59" t="s">
        <v>33</v>
      </c>
      <c r="E208" s="76" t="s">
        <v>360</v>
      </c>
      <c r="F208" s="59" t="s">
        <v>356</v>
      </c>
      <c r="G208" s="57">
        <v>1</v>
      </c>
      <c r="H208" s="91"/>
      <c r="I208" s="86"/>
      <c r="J208" s="54">
        <f t="shared" si="7"/>
        <v>0</v>
      </c>
    </row>
    <row r="209" spans="1:10">
      <c r="A209" s="39"/>
      <c r="B209" s="137"/>
      <c r="C209" s="138"/>
      <c r="D209" s="138"/>
      <c r="E209" s="93" t="s">
        <v>361</v>
      </c>
      <c r="F209" s="139"/>
      <c r="G209" s="141"/>
      <c r="H209" s="91"/>
      <c r="I209" s="86"/>
      <c r="J209" s="54"/>
    </row>
    <row r="210" spans="1:10" ht="38.25">
      <c r="A210" s="39"/>
      <c r="B210" s="137"/>
      <c r="C210" s="138"/>
      <c r="D210" s="138"/>
      <c r="E210" s="76" t="s">
        <v>362</v>
      </c>
      <c r="F210" s="139"/>
      <c r="G210" s="140"/>
      <c r="H210" s="91"/>
      <c r="I210" s="86"/>
      <c r="J210" s="54"/>
    </row>
    <row r="211" spans="1:10">
      <c r="A211" s="39"/>
      <c r="B211" s="59" t="s">
        <v>363</v>
      </c>
      <c r="C211" s="139">
        <v>91927</v>
      </c>
      <c r="D211" s="59" t="s">
        <v>33</v>
      </c>
      <c r="E211" s="76" t="s">
        <v>364</v>
      </c>
      <c r="F211" s="139" t="s">
        <v>135</v>
      </c>
      <c r="G211" s="140">
        <v>190</v>
      </c>
      <c r="H211" s="91"/>
      <c r="I211" s="86"/>
      <c r="J211" s="54">
        <f>(I211*$H$5)+I211</f>
        <v>0</v>
      </c>
    </row>
    <row r="212" spans="1:10">
      <c r="A212" s="39"/>
      <c r="B212" s="59" t="s">
        <v>365</v>
      </c>
      <c r="C212" s="139">
        <v>91928</v>
      </c>
      <c r="D212" s="139" t="s">
        <v>33</v>
      </c>
      <c r="E212" s="76" t="s">
        <v>366</v>
      </c>
      <c r="F212" s="139" t="s">
        <v>135</v>
      </c>
      <c r="G212" s="140">
        <v>820</v>
      </c>
      <c r="H212" s="91"/>
      <c r="I212" s="86"/>
      <c r="J212" s="54">
        <f>(I212*$H$5)+I212</f>
        <v>0</v>
      </c>
    </row>
    <row r="213" spans="1:10">
      <c r="A213" s="39"/>
      <c r="B213" s="59" t="s">
        <v>367</v>
      </c>
      <c r="C213" s="139">
        <v>91934</v>
      </c>
      <c r="D213" s="139" t="s">
        <v>33</v>
      </c>
      <c r="E213" s="76" t="s">
        <v>368</v>
      </c>
      <c r="F213" s="139" t="s">
        <v>135</v>
      </c>
      <c r="G213" s="140">
        <v>14</v>
      </c>
      <c r="H213" s="91"/>
      <c r="I213" s="86"/>
      <c r="J213" s="54">
        <f>(I213*$H$5)+I213</f>
        <v>0</v>
      </c>
    </row>
    <row r="214" spans="1:10">
      <c r="A214" s="39"/>
      <c r="B214" s="59" t="s">
        <v>369</v>
      </c>
      <c r="C214" s="139">
        <v>92985</v>
      </c>
      <c r="D214" s="139" t="s">
        <v>33</v>
      </c>
      <c r="E214" s="76" t="s">
        <v>370</v>
      </c>
      <c r="F214" s="139" t="s">
        <v>135</v>
      </c>
      <c r="G214" s="140">
        <v>41</v>
      </c>
      <c r="H214" s="91"/>
      <c r="I214" s="86"/>
      <c r="J214" s="54">
        <f>(I214*$H$5)+I214</f>
        <v>0</v>
      </c>
    </row>
    <row r="215" spans="1:10">
      <c r="A215" s="39"/>
      <c r="B215" s="59"/>
      <c r="C215" s="138"/>
      <c r="D215" s="138"/>
      <c r="E215" s="93" t="s">
        <v>371</v>
      </c>
      <c r="F215" s="139"/>
      <c r="G215" s="141"/>
      <c r="H215" s="91"/>
      <c r="I215" s="86"/>
      <c r="J215" s="54"/>
    </row>
    <row r="216" spans="1:10" ht="25.5">
      <c r="A216" s="39"/>
      <c r="B216" s="59" t="s">
        <v>372</v>
      </c>
      <c r="C216" s="139">
        <v>91994</v>
      </c>
      <c r="D216" s="139" t="s">
        <v>33</v>
      </c>
      <c r="E216" s="76" t="s">
        <v>373</v>
      </c>
      <c r="F216" s="139" t="s">
        <v>39</v>
      </c>
      <c r="G216" s="141">
        <v>2</v>
      </c>
      <c r="H216" s="91"/>
      <c r="I216" s="86"/>
      <c r="J216" s="54">
        <f>(I216*$H$5)+I216</f>
        <v>0</v>
      </c>
    </row>
    <row r="217" spans="1:10" ht="25.5">
      <c r="A217" s="39"/>
      <c r="B217" s="59" t="s">
        <v>374</v>
      </c>
      <c r="C217" s="139">
        <v>91993</v>
      </c>
      <c r="D217" s="139" t="s">
        <v>33</v>
      </c>
      <c r="E217" s="76" t="s">
        <v>375</v>
      </c>
      <c r="F217" s="139" t="s">
        <v>39</v>
      </c>
      <c r="G217" s="141">
        <v>10</v>
      </c>
      <c r="H217" s="91"/>
      <c r="I217" s="86"/>
      <c r="J217" s="54">
        <f t="shared" ref="J217:J222" si="8">(I217*$H$5)+I217</f>
        <v>0</v>
      </c>
    </row>
    <row r="218" spans="1:10" ht="25.5">
      <c r="A218" s="39"/>
      <c r="B218" s="59" t="s">
        <v>376</v>
      </c>
      <c r="C218" s="139">
        <v>92000</v>
      </c>
      <c r="D218" s="139" t="s">
        <v>33</v>
      </c>
      <c r="E218" s="76" t="s">
        <v>377</v>
      </c>
      <c r="F218" s="139"/>
      <c r="G218" s="141">
        <v>1</v>
      </c>
      <c r="H218" s="91"/>
      <c r="I218" s="86"/>
      <c r="J218" s="54">
        <f t="shared" si="8"/>
        <v>0</v>
      </c>
    </row>
    <row r="219" spans="1:10">
      <c r="A219" s="39"/>
      <c r="B219" s="59" t="s">
        <v>378</v>
      </c>
      <c r="C219" s="59">
        <v>91953</v>
      </c>
      <c r="D219" s="139" t="s">
        <v>33</v>
      </c>
      <c r="E219" s="76" t="s">
        <v>379</v>
      </c>
      <c r="F219" s="139" t="s">
        <v>39</v>
      </c>
      <c r="G219" s="141">
        <v>7</v>
      </c>
      <c r="H219" s="91"/>
      <c r="I219" s="86"/>
      <c r="J219" s="54">
        <f t="shared" si="8"/>
        <v>0</v>
      </c>
    </row>
    <row r="220" spans="1:10">
      <c r="A220" s="39"/>
      <c r="B220" s="59" t="s">
        <v>380</v>
      </c>
      <c r="C220" s="59">
        <v>97586</v>
      </c>
      <c r="D220" s="59" t="s">
        <v>33</v>
      </c>
      <c r="E220" s="76" t="s">
        <v>381</v>
      </c>
      <c r="F220" s="59" t="s">
        <v>39</v>
      </c>
      <c r="G220" s="141">
        <v>6</v>
      </c>
      <c r="H220" s="91"/>
      <c r="I220" s="86"/>
      <c r="J220" s="54">
        <f t="shared" si="8"/>
        <v>0</v>
      </c>
    </row>
    <row r="221" spans="1:10">
      <c r="A221" s="39"/>
      <c r="B221" s="59" t="s">
        <v>382</v>
      </c>
      <c r="C221" s="59">
        <v>97584</v>
      </c>
      <c r="D221" s="59" t="s">
        <v>33</v>
      </c>
      <c r="E221" s="76" t="s">
        <v>383</v>
      </c>
      <c r="F221" s="59" t="s">
        <v>39</v>
      </c>
      <c r="G221" s="141">
        <v>1</v>
      </c>
      <c r="H221" s="91"/>
      <c r="I221" s="86"/>
      <c r="J221" s="54">
        <f t="shared" si="8"/>
        <v>0</v>
      </c>
    </row>
    <row r="222" spans="1:10" ht="25.5">
      <c r="A222" s="39"/>
      <c r="B222" s="59" t="s">
        <v>384</v>
      </c>
      <c r="C222" s="89" t="s">
        <v>137</v>
      </c>
      <c r="D222" s="90"/>
      <c r="E222" s="56" t="s">
        <v>385</v>
      </c>
      <c r="F222" s="59" t="s">
        <v>39</v>
      </c>
      <c r="G222" s="142">
        <v>20</v>
      </c>
      <c r="H222" s="91"/>
      <c r="I222" s="86"/>
      <c r="J222" s="54">
        <f t="shared" si="8"/>
        <v>0</v>
      </c>
    </row>
    <row r="223" spans="1:10">
      <c r="A223" s="39"/>
      <c r="B223" s="67" t="s">
        <v>386</v>
      </c>
      <c r="C223" s="67"/>
      <c r="D223" s="67"/>
      <c r="E223" s="67"/>
      <c r="F223" s="67"/>
      <c r="G223" s="67"/>
      <c r="H223" s="68"/>
      <c r="I223" s="68"/>
      <c r="J223" s="69">
        <f>SUM(J179:J222)</f>
        <v>0</v>
      </c>
    </row>
    <row r="224" spans="1:10">
      <c r="A224" s="39"/>
      <c r="B224" s="70"/>
      <c r="C224" s="70"/>
      <c r="D224" s="70"/>
      <c r="E224" s="70"/>
      <c r="F224" s="70"/>
      <c r="G224" s="70"/>
      <c r="H224" s="70"/>
      <c r="I224" s="70"/>
      <c r="J224" s="71"/>
    </row>
    <row r="225" spans="1:10">
      <c r="A225" s="39"/>
      <c r="B225" s="70"/>
      <c r="C225" s="70"/>
      <c r="D225" s="70"/>
      <c r="E225" s="70"/>
      <c r="F225" s="70"/>
      <c r="G225" s="70"/>
      <c r="H225" s="70"/>
      <c r="I225" s="70"/>
      <c r="J225" s="71"/>
    </row>
    <row r="226" spans="1:10">
      <c r="A226" s="39"/>
      <c r="B226" s="45">
        <v>15</v>
      </c>
      <c r="C226" s="46"/>
      <c r="D226" s="46"/>
      <c r="E226" s="47" t="s">
        <v>387</v>
      </c>
      <c r="F226" s="47"/>
      <c r="G226" s="48"/>
      <c r="H226" s="48"/>
      <c r="I226" s="49"/>
      <c r="J226" s="50">
        <f>J233</f>
        <v>0</v>
      </c>
    </row>
    <row r="227" spans="1:10">
      <c r="A227" s="39"/>
      <c r="B227" s="59" t="s">
        <v>388</v>
      </c>
      <c r="C227" s="89" t="s">
        <v>137</v>
      </c>
      <c r="D227" s="90"/>
      <c r="E227" s="76" t="s">
        <v>389</v>
      </c>
      <c r="F227" s="55" t="s">
        <v>39</v>
      </c>
      <c r="G227" s="126">
        <f>9+3</f>
        <v>12</v>
      </c>
      <c r="H227" s="91"/>
      <c r="I227" s="86"/>
      <c r="J227" s="54">
        <f>I227*H5+I227</f>
        <v>0</v>
      </c>
    </row>
    <row r="228" spans="1:10">
      <c r="A228" s="39"/>
      <c r="B228" s="59" t="s">
        <v>390</v>
      </c>
      <c r="C228" s="59" t="s">
        <v>391</v>
      </c>
      <c r="D228" s="55" t="s">
        <v>104</v>
      </c>
      <c r="E228" s="66" t="s">
        <v>392</v>
      </c>
      <c r="F228" s="55" t="s">
        <v>39</v>
      </c>
      <c r="G228" s="126">
        <v>5</v>
      </c>
      <c r="H228" s="91"/>
      <c r="I228" s="86"/>
      <c r="J228" s="54">
        <f>(I228*[1]FNDE!G$5)+I228</f>
        <v>0</v>
      </c>
    </row>
    <row r="229" spans="1:10">
      <c r="A229" s="39"/>
      <c r="B229" s="59" t="s">
        <v>393</v>
      </c>
      <c r="C229" s="89" t="s">
        <v>137</v>
      </c>
      <c r="D229" s="90"/>
      <c r="E229" s="76" t="s">
        <v>394</v>
      </c>
      <c r="F229" s="55" t="s">
        <v>39</v>
      </c>
      <c r="G229" s="126">
        <v>5</v>
      </c>
      <c r="H229" s="91"/>
      <c r="I229" s="86"/>
      <c r="J229" s="54">
        <f>(I229*$H$5)+I229</f>
        <v>0</v>
      </c>
    </row>
    <row r="230" spans="1:10">
      <c r="A230" s="39"/>
      <c r="B230" s="59" t="s">
        <v>395</v>
      </c>
      <c r="C230" s="59">
        <v>72929</v>
      </c>
      <c r="D230" s="60" t="s">
        <v>33</v>
      </c>
      <c r="E230" s="76" t="s">
        <v>396</v>
      </c>
      <c r="F230" s="143" t="s">
        <v>135</v>
      </c>
      <c r="G230" s="126">
        <v>20</v>
      </c>
      <c r="H230" s="91"/>
      <c r="I230" s="86"/>
      <c r="J230" s="54">
        <f>(I230*$H$5)+I230</f>
        <v>0</v>
      </c>
    </row>
    <row r="231" spans="1:10">
      <c r="A231" s="39"/>
      <c r="B231" s="59" t="s">
        <v>397</v>
      </c>
      <c r="C231" s="59">
        <v>89449</v>
      </c>
      <c r="D231" s="60" t="s">
        <v>33</v>
      </c>
      <c r="E231" s="76" t="s">
        <v>398</v>
      </c>
      <c r="F231" s="143" t="s">
        <v>135</v>
      </c>
      <c r="G231" s="126">
        <v>15</v>
      </c>
      <c r="H231" s="91"/>
      <c r="I231" s="86"/>
      <c r="J231" s="54">
        <f>(I231*$H$5)+I231</f>
        <v>0</v>
      </c>
    </row>
    <row r="232" spans="1:10">
      <c r="A232" s="39"/>
      <c r="B232" s="59" t="s">
        <v>399</v>
      </c>
      <c r="C232" s="59" t="s">
        <v>400</v>
      </c>
      <c r="D232" s="55" t="s">
        <v>104</v>
      </c>
      <c r="E232" s="66" t="s">
        <v>401</v>
      </c>
      <c r="F232" s="55" t="s">
        <v>39</v>
      </c>
      <c r="G232" s="126">
        <v>5</v>
      </c>
      <c r="H232" s="91"/>
      <c r="I232" s="86"/>
      <c r="J232" s="54">
        <f>(I232*$H$5)+I232</f>
        <v>0</v>
      </c>
    </row>
    <row r="233" spans="1:10">
      <c r="A233" s="39"/>
      <c r="B233" s="67" t="s">
        <v>402</v>
      </c>
      <c r="C233" s="67"/>
      <c r="D233" s="67"/>
      <c r="E233" s="67"/>
      <c r="F233" s="67"/>
      <c r="G233" s="67"/>
      <c r="H233" s="68"/>
      <c r="I233" s="144"/>
      <c r="J233" s="129">
        <f>SUM(J227:J232)</f>
        <v>0</v>
      </c>
    </row>
    <row r="234" spans="1:10">
      <c r="A234" s="39"/>
      <c r="B234" s="70"/>
      <c r="C234" s="70"/>
      <c r="D234" s="70"/>
      <c r="E234" s="70"/>
      <c r="F234" s="70"/>
      <c r="G234" s="70"/>
      <c r="H234" s="70"/>
      <c r="I234" s="145"/>
      <c r="J234" s="130"/>
    </row>
    <row r="235" spans="1:10">
      <c r="A235" s="39"/>
      <c r="B235" s="72"/>
      <c r="C235" s="72"/>
      <c r="D235" s="72"/>
      <c r="E235" s="72"/>
      <c r="F235" s="41"/>
      <c r="G235" s="73"/>
      <c r="H235" s="73"/>
      <c r="I235" s="74"/>
      <c r="J235" s="75"/>
    </row>
    <row r="236" spans="1:10">
      <c r="A236" s="39"/>
      <c r="B236" s="45">
        <v>16</v>
      </c>
      <c r="C236" s="46"/>
      <c r="D236" s="46"/>
      <c r="E236" s="47" t="s">
        <v>403</v>
      </c>
      <c r="F236" s="47"/>
      <c r="G236" s="48"/>
      <c r="H236" s="48"/>
      <c r="I236" s="49"/>
      <c r="J236" s="50">
        <f>J243</f>
        <v>0</v>
      </c>
    </row>
    <row r="237" spans="1:10">
      <c r="A237" s="39"/>
      <c r="B237" s="88" t="s">
        <v>404</v>
      </c>
      <c r="C237" s="110" t="s">
        <v>137</v>
      </c>
      <c r="D237" s="111"/>
      <c r="E237" s="52" t="s">
        <v>405</v>
      </c>
      <c r="F237" s="55" t="s">
        <v>25</v>
      </c>
      <c r="G237" s="57">
        <v>2.5</v>
      </c>
      <c r="H237" s="91"/>
      <c r="I237" s="86"/>
      <c r="J237" s="54">
        <f>(I237*[1]FNDE!G$5)+I237</f>
        <v>0</v>
      </c>
    </row>
    <row r="238" spans="1:10" ht="25.5">
      <c r="A238" s="39"/>
      <c r="B238" s="88" t="s">
        <v>406</v>
      </c>
      <c r="C238" s="77">
        <v>271100</v>
      </c>
      <c r="D238" s="77" t="s">
        <v>23</v>
      </c>
      <c r="E238" s="76" t="s">
        <v>407</v>
      </c>
      <c r="F238" s="61" t="s">
        <v>356</v>
      </c>
      <c r="G238" s="63">
        <v>1</v>
      </c>
      <c r="H238" s="91"/>
      <c r="I238" s="86"/>
      <c r="J238" s="54">
        <f>(I238*[1]FNDE!G$5)+I238</f>
        <v>0</v>
      </c>
    </row>
    <row r="239" spans="1:10">
      <c r="A239" s="39"/>
      <c r="B239" s="88" t="s">
        <v>408</v>
      </c>
      <c r="C239" s="77">
        <v>99855</v>
      </c>
      <c r="D239" s="77" t="s">
        <v>33</v>
      </c>
      <c r="E239" s="76" t="s">
        <v>409</v>
      </c>
      <c r="F239" s="61" t="s">
        <v>135</v>
      </c>
      <c r="G239" s="63">
        <v>9.6</v>
      </c>
      <c r="H239" s="91"/>
      <c r="I239" s="86"/>
      <c r="J239" s="54">
        <f>(I239*[1]FNDE!G$5)+I239</f>
        <v>0</v>
      </c>
    </row>
    <row r="240" spans="1:10" ht="25.5">
      <c r="A240" s="39"/>
      <c r="B240" s="88" t="s">
        <v>410</v>
      </c>
      <c r="C240" s="77">
        <v>271101</v>
      </c>
      <c r="D240" s="77" t="s">
        <v>23</v>
      </c>
      <c r="E240" s="76" t="s">
        <v>411</v>
      </c>
      <c r="F240" s="61" t="s">
        <v>356</v>
      </c>
      <c r="G240" s="63">
        <v>1</v>
      </c>
      <c r="H240" s="91"/>
      <c r="I240" s="86"/>
      <c r="J240" s="54">
        <f>(I240*[1]FNDE!G$5)+I240</f>
        <v>0</v>
      </c>
    </row>
    <row r="241" spans="1:10" ht="25.5">
      <c r="A241" s="39"/>
      <c r="B241" s="88" t="s">
        <v>412</v>
      </c>
      <c r="C241" s="77">
        <v>271103</v>
      </c>
      <c r="D241" s="77" t="s">
        <v>23</v>
      </c>
      <c r="E241" s="76" t="s">
        <v>413</v>
      </c>
      <c r="F241" s="61" t="s">
        <v>356</v>
      </c>
      <c r="G241" s="63">
        <v>1</v>
      </c>
      <c r="H241" s="91"/>
      <c r="I241" s="86"/>
      <c r="J241" s="54">
        <f>(I241*[1]FNDE!G$5)+I241</f>
        <v>0</v>
      </c>
    </row>
    <row r="242" spans="1:10" ht="25.5">
      <c r="A242" s="39"/>
      <c r="B242" s="88" t="s">
        <v>414</v>
      </c>
      <c r="C242" s="77" t="s">
        <v>415</v>
      </c>
      <c r="D242" s="77" t="s">
        <v>33</v>
      </c>
      <c r="E242" s="76" t="s">
        <v>416</v>
      </c>
      <c r="F242" s="55" t="s">
        <v>25</v>
      </c>
      <c r="G242" s="63">
        <v>154.15</v>
      </c>
      <c r="H242" s="91"/>
      <c r="I242" s="86"/>
      <c r="J242" s="54">
        <f>(I242*[1]FNDE!G$5)+I242</f>
        <v>0</v>
      </c>
    </row>
    <row r="243" spans="1:10">
      <c r="A243" s="39"/>
      <c r="B243" s="67" t="s">
        <v>417</v>
      </c>
      <c r="C243" s="67"/>
      <c r="D243" s="67"/>
      <c r="E243" s="67"/>
      <c r="F243" s="67"/>
      <c r="G243" s="67"/>
      <c r="H243" s="68"/>
      <c r="I243" s="68"/>
      <c r="J243" s="69">
        <f>SUM(J237:J242)</f>
        <v>0</v>
      </c>
    </row>
    <row r="244" spans="1:10">
      <c r="A244" s="39"/>
      <c r="B244" s="72"/>
      <c r="C244" s="72"/>
      <c r="D244" s="72"/>
      <c r="E244" s="72"/>
      <c r="F244" s="41"/>
      <c r="G244" s="73"/>
      <c r="H244" s="73"/>
      <c r="I244" s="74"/>
      <c r="J244" s="75"/>
    </row>
    <row r="245" spans="1:10">
      <c r="A245" s="39"/>
      <c r="B245" s="45">
        <v>17</v>
      </c>
      <c r="C245" s="46"/>
      <c r="D245" s="46"/>
      <c r="E245" s="47" t="s">
        <v>418</v>
      </c>
      <c r="F245" s="47"/>
      <c r="G245" s="48"/>
      <c r="H245" s="48"/>
      <c r="I245" s="49"/>
      <c r="J245" s="50">
        <f>J248</f>
        <v>0</v>
      </c>
    </row>
    <row r="246" spans="1:10">
      <c r="A246" s="39"/>
      <c r="B246" s="88" t="s">
        <v>419</v>
      </c>
      <c r="C246" s="88">
        <v>90788</v>
      </c>
      <c r="D246" s="88" t="s">
        <v>33</v>
      </c>
      <c r="E246" s="56" t="s">
        <v>420</v>
      </c>
      <c r="F246" s="55" t="s">
        <v>421</v>
      </c>
      <c r="G246" s="146">
        <v>252</v>
      </c>
      <c r="H246" s="146"/>
      <c r="I246" s="86"/>
      <c r="J246" s="54">
        <f>I246*$H$5+I246</f>
        <v>0</v>
      </c>
    </row>
    <row r="247" spans="1:10" ht="25.5">
      <c r="A247" s="39"/>
      <c r="B247" s="88" t="s">
        <v>422</v>
      </c>
      <c r="C247" s="88">
        <v>250102</v>
      </c>
      <c r="D247" s="88" t="s">
        <v>23</v>
      </c>
      <c r="E247" s="56" t="s">
        <v>423</v>
      </c>
      <c r="F247" s="55" t="s">
        <v>421</v>
      </c>
      <c r="G247" s="146">
        <v>960</v>
      </c>
      <c r="H247" s="146"/>
      <c r="I247" s="86"/>
      <c r="J247" s="54">
        <f>I247*$H$5+I247</f>
        <v>0</v>
      </c>
    </row>
    <row r="248" spans="1:10">
      <c r="A248" s="39"/>
      <c r="B248" s="67" t="s">
        <v>417</v>
      </c>
      <c r="C248" s="67"/>
      <c r="D248" s="67"/>
      <c r="E248" s="67"/>
      <c r="F248" s="67"/>
      <c r="G248" s="67"/>
      <c r="H248" s="68"/>
      <c r="I248" s="68"/>
      <c r="J248" s="69">
        <f>SUM(J246:J247)</f>
        <v>0</v>
      </c>
    </row>
    <row r="249" spans="1:10">
      <c r="A249" s="39"/>
      <c r="B249" s="72"/>
      <c r="C249" s="72"/>
      <c r="D249" s="72"/>
      <c r="E249" s="72"/>
      <c r="F249" s="41"/>
      <c r="G249" s="73"/>
      <c r="H249" s="73"/>
      <c r="I249" s="74"/>
      <c r="J249" s="75"/>
    </row>
    <row r="250" spans="1:10">
      <c r="A250" s="39"/>
      <c r="B250" s="45">
        <v>18</v>
      </c>
      <c r="C250" s="46"/>
      <c r="D250" s="46"/>
      <c r="E250" s="47" t="s">
        <v>424</v>
      </c>
      <c r="F250" s="47"/>
      <c r="G250" s="48"/>
      <c r="H250" s="48"/>
      <c r="I250" s="49"/>
      <c r="J250" s="50">
        <f>J252</f>
        <v>0</v>
      </c>
    </row>
    <row r="251" spans="1:10" ht="25.5">
      <c r="A251" s="39"/>
      <c r="B251" s="77" t="s">
        <v>425</v>
      </c>
      <c r="C251" s="147">
        <v>270501</v>
      </c>
      <c r="D251" s="147" t="s">
        <v>23</v>
      </c>
      <c r="E251" s="148" t="s">
        <v>426</v>
      </c>
      <c r="F251" s="149" t="s">
        <v>25</v>
      </c>
      <c r="G251" s="150">
        <v>980.4</v>
      </c>
      <c r="H251" s="91"/>
      <c r="I251" s="86"/>
      <c r="J251" s="54">
        <f>(I251*[1]FNDE!G$5)+I251</f>
        <v>0</v>
      </c>
    </row>
    <row r="252" spans="1:10">
      <c r="A252" s="39"/>
      <c r="B252" s="67" t="s">
        <v>427</v>
      </c>
      <c r="C252" s="67"/>
      <c r="D252" s="67"/>
      <c r="E252" s="67"/>
      <c r="F252" s="67"/>
      <c r="G252" s="67"/>
      <c r="H252" s="68"/>
      <c r="I252" s="68"/>
      <c r="J252" s="69">
        <f>J251</f>
        <v>0</v>
      </c>
    </row>
    <row r="253" spans="1:10">
      <c r="A253" s="39"/>
      <c r="B253" s="151"/>
      <c r="C253" s="151"/>
      <c r="D253" s="151"/>
      <c r="E253" s="70"/>
      <c r="F253" s="152"/>
      <c r="G253" s="152"/>
      <c r="H253" s="152"/>
      <c r="I253" s="153"/>
      <c r="J253" s="154"/>
    </row>
    <row r="254" spans="1:10">
      <c r="A254" s="39"/>
      <c r="B254" s="155" t="s">
        <v>428</v>
      </c>
      <c r="C254" s="155"/>
      <c r="D254" s="155"/>
      <c r="E254" s="156"/>
      <c r="F254" s="156"/>
      <c r="G254" s="156"/>
      <c r="H254" s="157"/>
      <c r="I254" s="123"/>
      <c r="J254" s="158">
        <f>J250+J236+J226+J178+J169+J141+J113+J87+J62+J41+J33+J24+J11+J245+J159+J130+J75+J58</f>
        <v>0</v>
      </c>
    </row>
    <row r="255" spans="1:10">
      <c r="A255" s="39"/>
      <c r="B255" s="159"/>
      <c r="C255" s="41"/>
      <c r="D255" s="41"/>
      <c r="E255" s="160"/>
      <c r="F255" s="41"/>
      <c r="G255" s="74"/>
      <c r="H255" s="74"/>
      <c r="I255" s="74"/>
      <c r="J255" s="161"/>
    </row>
    <row r="256" spans="1:10">
      <c r="A256" s="39"/>
      <c r="B256" s="162"/>
      <c r="C256" s="163"/>
      <c r="D256" s="164"/>
      <c r="E256" s="165" t="s">
        <v>429</v>
      </c>
      <c r="F256" s="166"/>
      <c r="G256" s="167" t="s">
        <v>430</v>
      </c>
      <c r="H256" s="167"/>
      <c r="I256" s="167"/>
      <c r="J256" s="168"/>
    </row>
    <row r="257" spans="1:10">
      <c r="A257" s="39"/>
      <c r="B257" s="162"/>
      <c r="C257" s="169"/>
      <c r="D257" s="170"/>
      <c r="E257" s="171"/>
      <c r="F257" s="172"/>
      <c r="G257" s="163"/>
      <c r="H257" s="173"/>
      <c r="I257" s="173"/>
      <c r="J257" s="174"/>
    </row>
    <row r="258" spans="1:10">
      <c r="A258" s="39"/>
      <c r="B258" s="175"/>
      <c r="C258" s="169"/>
      <c r="D258" s="170"/>
      <c r="E258" s="176" t="s">
        <v>431</v>
      </c>
      <c r="F258" s="172"/>
      <c r="G258" s="177" t="s">
        <v>432</v>
      </c>
      <c r="H258" s="177"/>
      <c r="I258" s="177"/>
      <c r="J258" s="174"/>
    </row>
    <row r="259" spans="1:10">
      <c r="A259" s="39"/>
      <c r="B259" s="175"/>
      <c r="C259" s="169"/>
      <c r="D259" s="170"/>
      <c r="E259" s="176" t="s">
        <v>433</v>
      </c>
      <c r="F259" s="172"/>
      <c r="G259" s="178" t="s">
        <v>434</v>
      </c>
      <c r="H259" s="178"/>
      <c r="I259" s="178"/>
      <c r="J259" s="174"/>
    </row>
    <row r="260" spans="1:10">
      <c r="A260" s="39"/>
      <c r="B260" s="179"/>
      <c r="C260" s="180"/>
      <c r="D260" s="170"/>
      <c r="E260" s="176" t="s">
        <v>435</v>
      </c>
      <c r="F260" s="181"/>
      <c r="G260" s="178" t="s">
        <v>436</v>
      </c>
      <c r="H260" s="178"/>
      <c r="I260" s="178"/>
      <c r="J260" s="174"/>
    </row>
    <row r="261" spans="1:10" ht="15.75" thickBot="1">
      <c r="A261" s="39"/>
      <c r="B261" s="182"/>
      <c r="C261" s="183"/>
      <c r="D261" s="184"/>
      <c r="E261" s="185"/>
      <c r="F261" s="186"/>
      <c r="G261" s="186"/>
      <c r="H261" s="187"/>
      <c r="I261" s="187"/>
      <c r="J261" s="188"/>
    </row>
  </sheetData>
  <sheetProtection algorithmName="SHA-512" hashValue="2uJUYLRJZDPTt4GQji94yMvRD3IHAmhgFeScwhdGMmz5bcJUrHQeC4W7qqt0Bikca7lzUVdCboDNzipxOJdmEg==" saltValue="dITUhW7AjRhA/7tfXVa/Fw==" spinCount="100000" sheet="1" objects="1" scenarios="1"/>
  <mergeCells count="41">
    <mergeCell ref="B254:G254"/>
    <mergeCell ref="G256:J256"/>
    <mergeCell ref="G258:I258"/>
    <mergeCell ref="G259:I259"/>
    <mergeCell ref="G260:I260"/>
    <mergeCell ref="C229:D229"/>
    <mergeCell ref="B233:G233"/>
    <mergeCell ref="C237:D237"/>
    <mergeCell ref="B243:G243"/>
    <mergeCell ref="B248:G248"/>
    <mergeCell ref="B252:G252"/>
    <mergeCell ref="C173:D173"/>
    <mergeCell ref="C174:D174"/>
    <mergeCell ref="B175:G175"/>
    <mergeCell ref="C222:D222"/>
    <mergeCell ref="B223:G223"/>
    <mergeCell ref="C227:D227"/>
    <mergeCell ref="C121:D121"/>
    <mergeCell ref="B128:G128"/>
    <mergeCell ref="C137:D137"/>
    <mergeCell ref="B138:G138"/>
    <mergeCell ref="B156:G156"/>
    <mergeCell ref="B167:G167"/>
    <mergeCell ref="B73:G73"/>
    <mergeCell ref="C81:D81"/>
    <mergeCell ref="B85:G85"/>
    <mergeCell ref="C93:D93"/>
    <mergeCell ref="B111:G111"/>
    <mergeCell ref="C114:D114"/>
    <mergeCell ref="C44:D44"/>
    <mergeCell ref="C46:D46"/>
    <mergeCell ref="C47:D47"/>
    <mergeCell ref="C55:D55"/>
    <mergeCell ref="B56:G56"/>
    <mergeCell ref="F60:G60"/>
    <mergeCell ref="A1:J3"/>
    <mergeCell ref="I4:J6"/>
    <mergeCell ref="B21:G21"/>
    <mergeCell ref="B30:G30"/>
    <mergeCell ref="B38:G38"/>
    <mergeCell ref="C43:D43"/>
  </mergeCells>
  <conditionalFormatting sqref="G170:H170 H9 G243:I243 G252:I252 G156:I158 G21:I22 G111:I111 G128:I129 G175:I176 G140:I140 G168:I168">
    <cfRule type="cellIs" dxfId="73" priority="104" stopIfTrue="1" operator="equal">
      <formula>0</formula>
    </cfRule>
  </conditionalFormatting>
  <conditionalFormatting sqref="I15:I20 I34:I37 I43:I46 I51:I55 I68:I72 I88:I110 I126:I127 I48">
    <cfRule type="containsText" dxfId="72" priority="102" operator="containsText" text="#N/D">
      <formula>NOT(ISERROR(SEARCH("#N/D",I15)))</formula>
    </cfRule>
    <cfRule type="containsErrors" priority="103">
      <formula>ISERROR(I15)</formula>
    </cfRule>
  </conditionalFormatting>
  <conditionalFormatting sqref="I15:I20 I34:I37 I43:I46 I51:I55 I68:I72 I88:I110 I126:I127 I48">
    <cfRule type="containsText" dxfId="71" priority="101" operator="containsText" text="#N/D">
      <formula>NOT(ISERROR(SEARCH("#N/D",I15)))</formula>
    </cfRule>
  </conditionalFormatting>
  <conditionalFormatting sqref="I9">
    <cfRule type="cellIs" dxfId="70" priority="100" stopIfTrue="1" operator="equal">
      <formula>0</formula>
    </cfRule>
  </conditionalFormatting>
  <conditionalFormatting sqref="I170">
    <cfRule type="containsText" dxfId="69" priority="98" operator="containsText" text="#N/D">
      <formula>NOT(ISERROR(SEARCH("#N/D",I170)))</formula>
    </cfRule>
    <cfRule type="containsErrors" priority="99">
      <formula>ISERROR(I170)</formula>
    </cfRule>
  </conditionalFormatting>
  <conditionalFormatting sqref="I170">
    <cfRule type="containsText" dxfId="68" priority="97" operator="containsText" text="#N/D">
      <formula>NOT(ISERROR(SEARCH("#N/D",I170)))</formula>
    </cfRule>
  </conditionalFormatting>
  <conditionalFormatting sqref="H44">
    <cfRule type="containsText" dxfId="67" priority="95" operator="containsText" text="#N/D">
      <formula>NOT(ISERROR(SEARCH("#N/D",H44)))</formula>
    </cfRule>
    <cfRule type="containsErrors" priority="96">
      <formula>ISERROR(H44)</formula>
    </cfRule>
  </conditionalFormatting>
  <conditionalFormatting sqref="H44">
    <cfRule type="containsText" dxfId="66" priority="94" operator="containsText" text="#N/D">
      <formula>NOT(ISERROR(SEARCH("#N/D",H44)))</formula>
    </cfRule>
  </conditionalFormatting>
  <conditionalFormatting sqref="H45">
    <cfRule type="containsText" dxfId="65" priority="92" operator="containsText" text="#N/D">
      <formula>NOT(ISERROR(SEARCH("#N/D",H45)))</formula>
    </cfRule>
    <cfRule type="containsErrors" priority="93">
      <formula>ISERROR(H45)</formula>
    </cfRule>
  </conditionalFormatting>
  <conditionalFormatting sqref="H45">
    <cfRule type="containsText" dxfId="64" priority="91" operator="containsText" text="#N/D">
      <formula>NOT(ISERROR(SEARCH("#N/D",H45)))</formula>
    </cfRule>
  </conditionalFormatting>
  <conditionalFormatting sqref="I50">
    <cfRule type="containsText" dxfId="63" priority="89" operator="containsText" text="#N/D">
      <formula>NOT(ISERROR(SEARCH("#N/D",I50)))</formula>
    </cfRule>
    <cfRule type="containsErrors" priority="90">
      <formula>ISERROR(I50)</formula>
    </cfRule>
  </conditionalFormatting>
  <conditionalFormatting sqref="I50">
    <cfRule type="containsText" dxfId="62" priority="88" operator="containsText" text="#N/D">
      <formula>NOT(ISERROR(SEARCH("#N/D",I50)))</formula>
    </cfRule>
  </conditionalFormatting>
  <conditionalFormatting sqref="I49">
    <cfRule type="containsText" dxfId="61" priority="86" operator="containsText" text="#N/D">
      <formula>NOT(ISERROR(SEARCH("#N/D",I49)))</formula>
    </cfRule>
    <cfRule type="containsErrors" priority="87">
      <formula>ISERROR(I49)</formula>
    </cfRule>
  </conditionalFormatting>
  <conditionalFormatting sqref="I49">
    <cfRule type="containsText" dxfId="60" priority="85" operator="containsText" text="#N/D">
      <formula>NOT(ISERROR(SEARCH("#N/D",I49)))</formula>
    </cfRule>
  </conditionalFormatting>
  <conditionalFormatting sqref="H142">
    <cfRule type="containsText" dxfId="59" priority="83" operator="containsText" text="#N/D">
      <formula>NOT(ISERROR(SEARCH("#N/D",H142)))</formula>
    </cfRule>
    <cfRule type="containsErrors" priority="84">
      <formula>ISERROR(H142)</formula>
    </cfRule>
  </conditionalFormatting>
  <conditionalFormatting sqref="H142">
    <cfRule type="containsText" dxfId="58" priority="82" operator="containsText" text="#N/D">
      <formula>NOT(ISERROR(SEARCH("#N/D",H142)))</formula>
    </cfRule>
  </conditionalFormatting>
  <conditionalFormatting sqref="G30:I31">
    <cfRule type="cellIs" dxfId="57" priority="81" stopIfTrue="1" operator="equal">
      <formula>0</formula>
    </cfRule>
  </conditionalFormatting>
  <conditionalFormatting sqref="I26:I29">
    <cfRule type="containsText" dxfId="56" priority="79" operator="containsText" text="#N/D">
      <formula>NOT(ISERROR(SEARCH("#N/D",I26)))</formula>
    </cfRule>
    <cfRule type="containsErrors" priority="80">
      <formula>ISERROR(I26)</formula>
    </cfRule>
  </conditionalFormatting>
  <conditionalFormatting sqref="I26:I29">
    <cfRule type="containsText" dxfId="55" priority="78" operator="containsText" text="#N/D">
      <formula>NOT(ISERROR(SEARCH("#N/D",I26)))</formula>
    </cfRule>
  </conditionalFormatting>
  <conditionalFormatting sqref="H228">
    <cfRule type="containsText" dxfId="54" priority="74" operator="containsText" text="#N/D">
      <formula>NOT(ISERROR(SEARCH("#N/D",H228)))</formula>
    </cfRule>
  </conditionalFormatting>
  <conditionalFormatting sqref="G228">
    <cfRule type="cellIs" dxfId="53" priority="77" stopIfTrue="1" operator="equal">
      <formula>0</formula>
    </cfRule>
  </conditionalFormatting>
  <conditionalFormatting sqref="H228">
    <cfRule type="containsText" dxfId="52" priority="75" operator="containsText" text="#N/D">
      <formula>NOT(ISERROR(SEARCH("#N/D",H228)))</formula>
    </cfRule>
    <cfRule type="containsErrors" priority="76">
      <formula>ISERROR(H228)</formula>
    </cfRule>
  </conditionalFormatting>
  <conditionalFormatting sqref="G227">
    <cfRule type="cellIs" dxfId="51" priority="73" stopIfTrue="1" operator="equal">
      <formula>0</formula>
    </cfRule>
  </conditionalFormatting>
  <conditionalFormatting sqref="H227">
    <cfRule type="containsText" dxfId="50" priority="71" operator="containsText" text="#N/D">
      <formula>NOT(ISERROR(SEARCH("#N/D",H227)))</formula>
    </cfRule>
    <cfRule type="containsErrors" priority="72">
      <formula>ISERROR(H227)</formula>
    </cfRule>
  </conditionalFormatting>
  <conditionalFormatting sqref="H227">
    <cfRule type="containsText" dxfId="49" priority="70" operator="containsText" text="#N/D">
      <formula>NOT(ISERROR(SEARCH("#N/D",H227)))</formula>
    </cfRule>
  </conditionalFormatting>
  <conditionalFormatting sqref="H237">
    <cfRule type="containsText" dxfId="48" priority="68" operator="containsText" text="#N/D">
      <formula>NOT(ISERROR(SEARCH("#N/D",H237)))</formula>
    </cfRule>
    <cfRule type="containsErrors" priority="69">
      <formula>ISERROR(H237)</formula>
    </cfRule>
  </conditionalFormatting>
  <conditionalFormatting sqref="H237">
    <cfRule type="containsText" dxfId="47" priority="67" operator="containsText" text="#N/D">
      <formula>NOT(ISERROR(SEARCH("#N/D",H237)))</formula>
    </cfRule>
  </conditionalFormatting>
  <conditionalFormatting sqref="H238">
    <cfRule type="containsText" dxfId="46" priority="65" operator="containsText" text="#N/D">
      <formula>NOT(ISERROR(SEARCH("#N/D",H238)))</formula>
    </cfRule>
    <cfRule type="containsErrors" priority="66">
      <formula>ISERROR(H238)</formula>
    </cfRule>
  </conditionalFormatting>
  <conditionalFormatting sqref="H238">
    <cfRule type="containsText" dxfId="45" priority="64" operator="containsText" text="#N/D">
      <formula>NOT(ISERROR(SEARCH("#N/D",H238)))</formula>
    </cfRule>
  </conditionalFormatting>
  <conditionalFormatting sqref="H239">
    <cfRule type="containsText" dxfId="44" priority="62" operator="containsText" text="#N/D">
      <formula>NOT(ISERROR(SEARCH("#N/D",H239)))</formula>
    </cfRule>
    <cfRule type="containsErrors" priority="63">
      <formula>ISERROR(H239)</formula>
    </cfRule>
  </conditionalFormatting>
  <conditionalFormatting sqref="H239">
    <cfRule type="containsText" dxfId="43" priority="61" operator="containsText" text="#N/D">
      <formula>NOT(ISERROR(SEARCH("#N/D",H239)))</formula>
    </cfRule>
  </conditionalFormatting>
  <conditionalFormatting sqref="H240">
    <cfRule type="containsText" dxfId="42" priority="59" operator="containsText" text="#N/D">
      <formula>NOT(ISERROR(SEARCH("#N/D",H240)))</formula>
    </cfRule>
    <cfRule type="containsErrors" priority="60">
      <formula>ISERROR(H240)</formula>
    </cfRule>
  </conditionalFormatting>
  <conditionalFormatting sqref="H240">
    <cfRule type="containsText" dxfId="41" priority="58" operator="containsText" text="#N/D">
      <formula>NOT(ISERROR(SEARCH("#N/D",H240)))</formula>
    </cfRule>
  </conditionalFormatting>
  <conditionalFormatting sqref="H241:H242">
    <cfRule type="containsText" dxfId="40" priority="56" operator="containsText" text="#N/D">
      <formula>NOT(ISERROR(SEARCH("#N/D",H241)))</formula>
    </cfRule>
    <cfRule type="containsErrors" priority="57">
      <formula>ISERROR(H241)</formula>
    </cfRule>
  </conditionalFormatting>
  <conditionalFormatting sqref="H241:H242">
    <cfRule type="containsText" dxfId="39" priority="55" operator="containsText" text="#N/D">
      <formula>NOT(ISERROR(SEARCH("#N/D",H241)))</formula>
    </cfRule>
  </conditionalFormatting>
  <conditionalFormatting sqref="H251">
    <cfRule type="containsText" dxfId="38" priority="53" operator="containsText" text="#N/D">
      <formula>NOT(ISERROR(SEARCH("#N/D",H251)))</formula>
    </cfRule>
    <cfRule type="containsErrors" priority="54">
      <formula>ISERROR(H251)</formula>
    </cfRule>
  </conditionalFormatting>
  <conditionalFormatting sqref="H251">
    <cfRule type="containsText" dxfId="37" priority="52" operator="containsText" text="#N/D">
      <formula>NOT(ISERROR(SEARCH("#N/D",H251)))</formula>
    </cfRule>
  </conditionalFormatting>
  <conditionalFormatting sqref="H180:H186">
    <cfRule type="containsText" dxfId="36" priority="50" operator="containsText" text="#N/D">
      <formula>NOT(ISERROR(SEARCH("#N/D",H180)))</formula>
    </cfRule>
    <cfRule type="containsErrors" priority="51">
      <formula>ISERROR(H180)</formula>
    </cfRule>
  </conditionalFormatting>
  <conditionalFormatting sqref="H180:H186">
    <cfRule type="containsText" dxfId="35" priority="49" operator="containsText" text="#N/D">
      <formula>NOT(ISERROR(SEARCH("#N/D",H180)))</formula>
    </cfRule>
  </conditionalFormatting>
  <conditionalFormatting sqref="H114:H122 H124:H125">
    <cfRule type="containsText" dxfId="34" priority="47" operator="containsText" text="#N/D">
      <formula>NOT(ISERROR(SEARCH("#N/D",H114)))</formula>
    </cfRule>
    <cfRule type="containsErrors" priority="48">
      <formula>ISERROR(H114)</formula>
    </cfRule>
  </conditionalFormatting>
  <conditionalFormatting sqref="H114:H122 H124:H125">
    <cfRule type="containsText" dxfId="33" priority="46" operator="containsText" text="#N/D">
      <formula>NOT(ISERROR(SEARCH("#N/D",H114)))</formula>
    </cfRule>
  </conditionalFormatting>
  <conditionalFormatting sqref="H123">
    <cfRule type="containsText" dxfId="32" priority="44" operator="containsText" text="#N/D">
      <formula>NOT(ISERROR(SEARCH("#N/D",H123)))</formula>
    </cfRule>
    <cfRule type="containsErrors" priority="45">
      <formula>ISERROR(H123)</formula>
    </cfRule>
  </conditionalFormatting>
  <conditionalFormatting sqref="H123">
    <cfRule type="containsText" dxfId="31" priority="43" operator="containsText" text="#N/D">
      <formula>NOT(ISERROR(SEARCH("#N/D",H123)))</formula>
    </cfRule>
  </conditionalFormatting>
  <conditionalFormatting sqref="G171:G174">
    <cfRule type="cellIs" dxfId="30" priority="42" stopIfTrue="1" operator="equal">
      <formula>0</formula>
    </cfRule>
  </conditionalFormatting>
  <conditionalFormatting sqref="H171:H174">
    <cfRule type="containsText" dxfId="29" priority="40" operator="containsText" text="#N/D">
      <formula>NOT(ISERROR(SEARCH("#N/D",H171)))</formula>
    </cfRule>
    <cfRule type="containsErrors" priority="41">
      <formula>ISERROR(H171)</formula>
    </cfRule>
  </conditionalFormatting>
  <conditionalFormatting sqref="H171:H174">
    <cfRule type="containsText" dxfId="28" priority="39" operator="containsText" text="#N/D">
      <formula>NOT(ISERROR(SEARCH("#N/D",H171)))</formula>
    </cfRule>
  </conditionalFormatting>
  <conditionalFormatting sqref="G248:I248">
    <cfRule type="cellIs" dxfId="27" priority="38" stopIfTrue="1" operator="equal">
      <formula>0</formula>
    </cfRule>
  </conditionalFormatting>
  <conditionalFormatting sqref="I47">
    <cfRule type="containsText" dxfId="26" priority="36" operator="containsText" text="#N/D">
      <formula>NOT(ISERROR(SEARCH("#N/D",I47)))</formula>
    </cfRule>
    <cfRule type="containsErrors" priority="37">
      <formula>ISERROR(I47)</formula>
    </cfRule>
  </conditionalFormatting>
  <conditionalFormatting sqref="I47">
    <cfRule type="containsText" dxfId="25" priority="35" operator="containsText" text="#N/D">
      <formula>NOT(ISERROR(SEARCH("#N/D",I47)))</formula>
    </cfRule>
  </conditionalFormatting>
  <conditionalFormatting sqref="H59">
    <cfRule type="containsText" dxfId="24" priority="33" operator="containsText" text="#N/D">
      <formula>NOT(ISERROR(SEARCH("#N/D",H59)))</formula>
    </cfRule>
    <cfRule type="containsErrors" priority="34">
      <formula>ISERROR(H59)</formula>
    </cfRule>
  </conditionalFormatting>
  <conditionalFormatting sqref="H59">
    <cfRule type="containsText" dxfId="23" priority="32" operator="containsText" text="#N/D">
      <formula>NOT(ISERROR(SEARCH("#N/D",H59)))</formula>
    </cfRule>
  </conditionalFormatting>
  <conditionalFormatting sqref="H63:H67">
    <cfRule type="containsText" dxfId="22" priority="30" operator="containsText" text="#N/D">
      <formula>NOT(ISERROR(SEARCH("#N/D",H63)))</formula>
    </cfRule>
    <cfRule type="containsErrors" priority="31">
      <formula>ISERROR(H63)</formula>
    </cfRule>
  </conditionalFormatting>
  <conditionalFormatting sqref="H63:H67">
    <cfRule type="containsText" dxfId="21" priority="29" operator="containsText" text="#N/D">
      <formula>NOT(ISERROR(SEARCH("#N/D",H63)))</formula>
    </cfRule>
  </conditionalFormatting>
  <conditionalFormatting sqref="H76:H84">
    <cfRule type="containsText" dxfId="20" priority="27" operator="containsText" text="#N/D">
      <formula>NOT(ISERROR(SEARCH("#N/D",H76)))</formula>
    </cfRule>
    <cfRule type="containsErrors" priority="28">
      <formula>ISERROR(H76)</formula>
    </cfRule>
  </conditionalFormatting>
  <conditionalFormatting sqref="H76:H84">
    <cfRule type="containsText" dxfId="19" priority="26" operator="containsText" text="#N/D">
      <formula>NOT(ISERROR(SEARCH("#N/D",H76)))</formula>
    </cfRule>
  </conditionalFormatting>
  <conditionalFormatting sqref="G138:H139">
    <cfRule type="cellIs" dxfId="18" priority="25" stopIfTrue="1" operator="equal">
      <formula>0</formula>
    </cfRule>
  </conditionalFormatting>
  <conditionalFormatting sqref="H131:H137">
    <cfRule type="containsText" dxfId="17" priority="23" operator="containsText" text="#N/D">
      <formula>NOT(ISERROR(SEARCH("#N/D",H131)))</formula>
    </cfRule>
    <cfRule type="containsErrors" priority="24">
      <formula>ISERROR(H131)</formula>
    </cfRule>
  </conditionalFormatting>
  <conditionalFormatting sqref="H131:H137">
    <cfRule type="containsText" dxfId="16" priority="22" operator="containsText" text="#N/D">
      <formula>NOT(ISERROR(SEARCH("#N/D",H131)))</formula>
    </cfRule>
  </conditionalFormatting>
  <conditionalFormatting sqref="H143:H155">
    <cfRule type="containsText" dxfId="15" priority="19" operator="containsText" text="#N/D">
      <formula>NOT(ISERROR(SEARCH("#N/D",H143)))</formula>
    </cfRule>
  </conditionalFormatting>
  <conditionalFormatting sqref="H143:H155">
    <cfRule type="containsText" dxfId="14" priority="20" operator="containsText" text="#N/D">
      <formula>NOT(ISERROR(SEARCH("#N/D",H143)))</formula>
    </cfRule>
    <cfRule type="containsErrors" priority="21">
      <formula>ISERROR(H143)</formula>
    </cfRule>
  </conditionalFormatting>
  <conditionalFormatting sqref="H160:H166">
    <cfRule type="containsText" dxfId="13" priority="16" operator="containsText" text="#N/D">
      <formula>NOT(ISERROR(SEARCH("#N/D",H160)))</formula>
    </cfRule>
  </conditionalFormatting>
  <conditionalFormatting sqref="H160:H166">
    <cfRule type="containsText" dxfId="12" priority="17" operator="containsText" text="#N/D">
      <formula>NOT(ISERROR(SEARCH("#N/D",H160)))</formula>
    </cfRule>
    <cfRule type="containsErrors" priority="18">
      <formula>ISERROR(H160)</formula>
    </cfRule>
  </conditionalFormatting>
  <conditionalFormatting sqref="G210:G221">
    <cfRule type="cellIs" dxfId="11" priority="15" stopIfTrue="1" operator="equal">
      <formula>0</formula>
    </cfRule>
  </conditionalFormatting>
  <conditionalFormatting sqref="H187:H222">
    <cfRule type="containsText" dxfId="10" priority="13" operator="containsText" text="#N/D">
      <formula>NOT(ISERROR(SEARCH("#N/D",H187)))</formula>
    </cfRule>
    <cfRule type="containsErrors" priority="14">
      <formula>ISERROR(H187)</formula>
    </cfRule>
  </conditionalFormatting>
  <conditionalFormatting sqref="H187:H222">
    <cfRule type="containsText" dxfId="9" priority="12" operator="containsText" text="#N/D">
      <formula>NOT(ISERROR(SEARCH("#N/D",H187)))</formula>
    </cfRule>
  </conditionalFormatting>
  <conditionalFormatting sqref="G222">
    <cfRule type="cellIs" dxfId="8" priority="11" stopIfTrue="1" operator="equal">
      <formula>0</formula>
    </cfRule>
  </conditionalFormatting>
  <conditionalFormatting sqref="G192:G193">
    <cfRule type="cellIs" dxfId="7" priority="10" stopIfTrue="1" operator="equal">
      <formula>0</formula>
    </cfRule>
  </conditionalFormatting>
  <conditionalFormatting sqref="G229">
    <cfRule type="cellIs" dxfId="6" priority="9" stopIfTrue="1" operator="equal">
      <formula>0</formula>
    </cfRule>
  </conditionalFormatting>
  <conditionalFormatting sqref="H229">
    <cfRule type="containsText" dxfId="5" priority="7" operator="containsText" text="#N/D">
      <formula>NOT(ISERROR(SEARCH("#N/D",H229)))</formula>
    </cfRule>
    <cfRule type="containsErrors" priority="8">
      <formula>ISERROR(H229)</formula>
    </cfRule>
  </conditionalFormatting>
  <conditionalFormatting sqref="H229">
    <cfRule type="containsText" dxfId="4" priority="6" operator="containsText" text="#N/D">
      <formula>NOT(ISERROR(SEARCH("#N/D",H229)))</formula>
    </cfRule>
  </conditionalFormatting>
  <conditionalFormatting sqref="G230:G232 G233:H234">
    <cfRule type="cellIs" dxfId="3" priority="5" stopIfTrue="1" operator="equal">
      <formula>0</formula>
    </cfRule>
  </conditionalFormatting>
  <conditionalFormatting sqref="I233:I234">
    <cfRule type="cellIs" dxfId="2" priority="4" stopIfTrue="1" operator="equal">
      <formula>0</formula>
    </cfRule>
  </conditionalFormatting>
  <conditionalFormatting sqref="H230:H232">
    <cfRule type="containsText" dxfId="1" priority="2" operator="containsText" text="#N/D">
      <formula>NOT(ISERROR(SEARCH("#N/D",H230)))</formula>
    </cfRule>
    <cfRule type="containsErrors" priority="3">
      <formula>ISERROR(H230)</formula>
    </cfRule>
  </conditionalFormatting>
  <conditionalFormatting sqref="H230:H232">
    <cfRule type="containsText" dxfId="0" priority="1" operator="containsText" text="#N/D">
      <formula>NOT(ISERROR(SEARCH("#N/D",H230)))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Amaral</dc:creator>
  <cp:lastModifiedBy>Jose Amaral Silva Neto</cp:lastModifiedBy>
  <dcterms:created xsi:type="dcterms:W3CDTF">2021-08-13T17:36:22Z</dcterms:created>
  <dcterms:modified xsi:type="dcterms:W3CDTF">2021-08-13T17:44:35Z</dcterms:modified>
</cp:coreProperties>
</file>