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Dados\PROCESSOS - EM ANÁLISE\PROCESSOS 2025-2028\UBS\UBS Dr. William Faiad - PONTAL\01_Projetos_e_Estudos\Orçamento Base e Composições\"/>
    </mc:Choice>
  </mc:AlternateContent>
  <bookViews>
    <workbookView xWindow="0" yWindow="0" windowWidth="20400" windowHeight="7590" activeTab="4"/>
  </bookViews>
  <sheets>
    <sheet name="MEMÓRIA DE CÁLCULO" sheetId="1" r:id="rId1"/>
    <sheet name="ORÇAMENTO " sheetId="2" r:id="rId2"/>
    <sheet name="CRONOGRAMA" sheetId="6" r:id="rId3"/>
    <sheet name="COMPOSIÇÃO " sheetId="4" state="hidden" r:id="rId4"/>
    <sheet name="COMPOSIÇÃO BDI" sheetId="5" r:id="rId5"/>
  </sheets>
  <definedNames>
    <definedName name="_xlnm.Print_Area" localSheetId="3">'COMPOSIÇÃO '!$A$2:$H$17</definedName>
    <definedName name="_xlnm.Print_Area" localSheetId="2">CRONOGRAMA!$A$1:$I$34</definedName>
    <definedName name="_xlnm.Print_Area" localSheetId="0">'MEMÓRIA DE CÁLCULO'!$A$1:$G$297</definedName>
    <definedName name="_xlnm.Print_Area" localSheetId="1">'ORÇAMENTO '!$A$1:$J$130</definedName>
  </definedNames>
  <calcPr calcId="162913"/>
</workbook>
</file>

<file path=xl/calcChain.xml><?xml version="1.0" encoding="utf-8"?>
<calcChain xmlns="http://schemas.openxmlformats.org/spreadsheetml/2006/main">
  <c r="E285" i="1" l="1"/>
  <c r="E115" i="1" l="1"/>
  <c r="E109" i="1"/>
  <c r="E275" i="1"/>
  <c r="E31" i="1"/>
  <c r="I12" i="6" l="1"/>
  <c r="E120" i="2"/>
  <c r="D120" i="2"/>
  <c r="C120" i="2"/>
  <c r="G287" i="1"/>
  <c r="G286" i="1" s="1"/>
  <c r="F120" i="2" s="1"/>
  <c r="J120" i="2" s="1"/>
  <c r="E93" i="2"/>
  <c r="D93" i="2"/>
  <c r="C93" i="2"/>
  <c r="E89" i="2"/>
  <c r="D89" i="2"/>
  <c r="C89" i="2"/>
  <c r="E88" i="2"/>
  <c r="D88" i="2"/>
  <c r="C88" i="2"/>
  <c r="E87" i="2"/>
  <c r="D87" i="2"/>
  <c r="C87" i="2"/>
  <c r="E86" i="2"/>
  <c r="D86" i="2"/>
  <c r="C86" i="2"/>
  <c r="E85" i="2"/>
  <c r="D85" i="2"/>
  <c r="C85" i="2"/>
  <c r="E79" i="2"/>
  <c r="D79" i="2"/>
  <c r="C79" i="2"/>
  <c r="E65" i="2"/>
  <c r="D65" i="2"/>
  <c r="C65" i="2"/>
  <c r="E60" i="2"/>
  <c r="D60" i="2"/>
  <c r="C60" i="2"/>
  <c r="E261" i="1"/>
  <c r="I120" i="2" l="1"/>
  <c r="E169" i="1" l="1"/>
  <c r="E281" i="1" s="1"/>
  <c r="G159" i="1"/>
  <c r="G158" i="1"/>
  <c r="F93" i="2" s="1"/>
  <c r="G153" i="1"/>
  <c r="G152" i="1" s="1"/>
  <c r="F89" i="2" s="1"/>
  <c r="G151" i="1"/>
  <c r="G150" i="1" s="1"/>
  <c r="F88" i="2" s="1"/>
  <c r="G149" i="1"/>
  <c r="G148" i="1" s="1"/>
  <c r="F87" i="2" s="1"/>
  <c r="G147" i="1"/>
  <c r="G146" i="1" s="1"/>
  <c r="F86" i="2" s="1"/>
  <c r="G134" i="1"/>
  <c r="G133" i="1"/>
  <c r="F79" i="2" s="1"/>
  <c r="G145" i="1"/>
  <c r="G144" i="1" s="1"/>
  <c r="F85" i="2" s="1"/>
  <c r="G109" i="1"/>
  <c r="G108" i="1" s="1"/>
  <c r="G91" i="1"/>
  <c r="G90" i="1" s="1"/>
  <c r="E65" i="1"/>
  <c r="E26" i="1"/>
  <c r="E67" i="1" s="1"/>
  <c r="E23" i="2"/>
  <c r="D23" i="2"/>
  <c r="C23" i="2"/>
  <c r="G31" i="1"/>
  <c r="G30" i="1"/>
  <c r="F23" i="2" l="1"/>
  <c r="J23" i="2" s="1"/>
  <c r="J21" i="2" s="1"/>
  <c r="C12" i="6" s="1"/>
  <c r="J93" i="2"/>
  <c r="I93" i="2"/>
  <c r="I86" i="2"/>
  <c r="J86" i="2"/>
  <c r="I85" i="2"/>
  <c r="J85" i="2"/>
  <c r="I87" i="2"/>
  <c r="J87" i="2"/>
  <c r="J79" i="2"/>
  <c r="I79" i="2"/>
  <c r="J88" i="2"/>
  <c r="I88" i="2"/>
  <c r="J89" i="2"/>
  <c r="I89" i="2"/>
  <c r="I23" i="2" l="1"/>
  <c r="I21" i="2" s="1"/>
  <c r="E78" i="2"/>
  <c r="D78" i="2"/>
  <c r="C78" i="2"/>
  <c r="G130" i="1"/>
  <c r="G129" i="1"/>
  <c r="G132" i="1"/>
  <c r="G131" i="1"/>
  <c r="F78" i="2" s="1"/>
  <c r="I78" i="2" s="1"/>
  <c r="G142" i="1"/>
  <c r="G124" i="1"/>
  <c r="G24" i="1"/>
  <c r="J78" i="2" l="1"/>
  <c r="E33" i="2"/>
  <c r="D33" i="2"/>
  <c r="C33" i="2"/>
  <c r="G63" i="1"/>
  <c r="G61" i="1"/>
  <c r="G59" i="1"/>
  <c r="G57" i="1"/>
  <c r="G55" i="1"/>
  <c r="G53" i="1"/>
  <c r="G51" i="1"/>
  <c r="G49" i="1"/>
  <c r="G47" i="1"/>
  <c r="G45" i="1"/>
  <c r="G43" i="1"/>
  <c r="G41" i="1"/>
  <c r="G39" i="1"/>
  <c r="G37" i="1"/>
  <c r="G35" i="1"/>
  <c r="G48" i="1"/>
  <c r="F33" i="2" s="1"/>
  <c r="I33" i="2" s="1"/>
  <c r="J33" i="2" l="1"/>
  <c r="C118" i="2"/>
  <c r="C116" i="2"/>
  <c r="D41" i="2"/>
  <c r="C30" i="2"/>
  <c r="C28" i="2"/>
  <c r="C20" i="2"/>
  <c r="C15" i="2"/>
  <c r="E265" i="1" l="1"/>
  <c r="E263" i="1"/>
  <c r="G225" i="1" l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B24" i="6" l="1"/>
  <c r="B23" i="6"/>
  <c r="B22" i="6"/>
  <c r="B21" i="6"/>
  <c r="B20" i="6"/>
  <c r="B19" i="6"/>
  <c r="B18" i="6"/>
  <c r="B17" i="6"/>
  <c r="B16" i="6"/>
  <c r="B15" i="6"/>
  <c r="B14" i="6"/>
  <c r="B13" i="6"/>
  <c r="B11" i="6"/>
  <c r="I23" i="6"/>
  <c r="I20" i="6"/>
  <c r="E64" i="2"/>
  <c r="D64" i="2"/>
  <c r="C64" i="2"/>
  <c r="G123" i="1"/>
  <c r="E74" i="2"/>
  <c r="D74" i="2"/>
  <c r="C74" i="2"/>
  <c r="E73" i="2"/>
  <c r="D73" i="2"/>
  <c r="C73" i="2"/>
  <c r="G126" i="1"/>
  <c r="G125" i="1" s="1"/>
  <c r="F74" i="2" s="1"/>
  <c r="J74" i="2" s="1"/>
  <c r="G122" i="1" l="1"/>
  <c r="F73" i="2" s="1"/>
  <c r="I74" i="2"/>
  <c r="G111" i="1"/>
  <c r="G110" i="1" s="1"/>
  <c r="F64" i="2" l="1"/>
  <c r="I64" i="2" s="1"/>
  <c r="F65" i="2"/>
  <c r="J73" i="2"/>
  <c r="I73" i="2"/>
  <c r="G271" i="1"/>
  <c r="G270" i="1" s="1"/>
  <c r="F110" i="2" s="1"/>
  <c r="I110" i="2" s="1"/>
  <c r="C110" i="2"/>
  <c r="D110" i="2"/>
  <c r="E110" i="2"/>
  <c r="G261" i="1"/>
  <c r="G269" i="1"/>
  <c r="G228" i="1"/>
  <c r="G229" i="1"/>
  <c r="G258" i="1"/>
  <c r="G257" i="1"/>
  <c r="G243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7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176" i="1"/>
  <c r="G265" i="1"/>
  <c r="G263" i="1"/>
  <c r="C105" i="2"/>
  <c r="C106" i="2"/>
  <c r="C108" i="2"/>
  <c r="C109" i="2"/>
  <c r="C99" i="2"/>
  <c r="C100" i="2"/>
  <c r="D99" i="2"/>
  <c r="D100" i="2"/>
  <c r="G115" i="1"/>
  <c r="G285" i="1"/>
  <c r="G284" i="1" s="1"/>
  <c r="E118" i="2"/>
  <c r="D118" i="2"/>
  <c r="G89" i="1"/>
  <c r="G87" i="1"/>
  <c r="G85" i="1"/>
  <c r="J64" i="2" l="1"/>
  <c r="J65" i="2"/>
  <c r="I65" i="2"/>
  <c r="J110" i="2"/>
  <c r="G201" i="1"/>
  <c r="G226" i="1"/>
  <c r="G174" i="1"/>
  <c r="D116" i="2"/>
  <c r="E116" i="2"/>
  <c r="E117" i="2"/>
  <c r="D117" i="2"/>
  <c r="C117" i="2"/>
  <c r="E113" i="2"/>
  <c r="D113" i="2"/>
  <c r="C113" i="2"/>
  <c r="E109" i="2"/>
  <c r="D109" i="2"/>
  <c r="E108" i="2"/>
  <c r="D108" i="2"/>
  <c r="E107" i="2"/>
  <c r="D107" i="2"/>
  <c r="E106" i="2"/>
  <c r="D106" i="2"/>
  <c r="E99" i="2"/>
  <c r="E59" i="2"/>
  <c r="D59" i="2"/>
  <c r="C59" i="2"/>
  <c r="E58" i="2"/>
  <c r="D58" i="2"/>
  <c r="C58" i="2"/>
  <c r="G281" i="1"/>
  <c r="G280" i="1" s="1"/>
  <c r="F117" i="2" s="1"/>
  <c r="J117" i="2" s="1"/>
  <c r="G279" i="1"/>
  <c r="G278" i="1" s="1"/>
  <c r="F116" i="2" s="1"/>
  <c r="I116" i="2" s="1"/>
  <c r="G275" i="1"/>
  <c r="G274" i="1" s="1"/>
  <c r="G157" i="1"/>
  <c r="G143" i="1"/>
  <c r="G141" i="1" s="1"/>
  <c r="G140" i="1"/>
  <c r="G138" i="1"/>
  <c r="G268" i="1"/>
  <c r="F109" i="2" s="1"/>
  <c r="J109" i="2" s="1"/>
  <c r="G267" i="1"/>
  <c r="G266" i="1"/>
  <c r="F108" i="2" s="1"/>
  <c r="J108" i="2" s="1"/>
  <c r="G264" i="1"/>
  <c r="F107" i="2" s="1"/>
  <c r="I107" i="2" s="1"/>
  <c r="G262" i="1"/>
  <c r="F106" i="2" s="1"/>
  <c r="I106" i="2" s="1"/>
  <c r="G169" i="1"/>
  <c r="G168" i="1" s="1"/>
  <c r="F99" i="2" s="1"/>
  <c r="J99" i="2" s="1"/>
  <c r="G171" i="1"/>
  <c r="G170" i="1" s="1"/>
  <c r="G67" i="1"/>
  <c r="G66" i="1" s="1"/>
  <c r="G65" i="1"/>
  <c r="G64" i="1" s="1"/>
  <c r="G44" i="1"/>
  <c r="G84" i="1"/>
  <c r="G86" i="1"/>
  <c r="G88" i="1"/>
  <c r="G200" i="1" l="1"/>
  <c r="F113" i="2"/>
  <c r="J113" i="2" s="1"/>
  <c r="J116" i="2"/>
  <c r="J107" i="2"/>
  <c r="I117" i="2"/>
  <c r="J106" i="2"/>
  <c r="I108" i="2"/>
  <c r="I109" i="2"/>
  <c r="I99" i="2"/>
  <c r="G27" i="1"/>
  <c r="G17" i="1"/>
  <c r="E13" i="1"/>
  <c r="G19" i="1"/>
  <c r="G18" i="1" s="1"/>
  <c r="G21" i="1"/>
  <c r="G20" i="1" s="1"/>
  <c r="G23" i="1"/>
  <c r="G22" i="1" s="1"/>
  <c r="G26" i="1"/>
  <c r="I113" i="2" l="1"/>
  <c r="G25" i="1"/>
  <c r="I15" i="6"/>
  <c r="I16" i="6"/>
  <c r="I13" i="6"/>
  <c r="I11" i="6"/>
  <c r="G62" i="1" l="1"/>
  <c r="E119" i="2"/>
  <c r="D119" i="2"/>
  <c r="C119" i="2"/>
  <c r="E105" i="2"/>
  <c r="D105" i="2"/>
  <c r="E104" i="2"/>
  <c r="D104" i="2"/>
  <c r="C104" i="2"/>
  <c r="E103" i="2"/>
  <c r="D103" i="2"/>
  <c r="C103" i="2"/>
  <c r="E100" i="2"/>
  <c r="E98" i="2"/>
  <c r="D98" i="2"/>
  <c r="C98" i="2"/>
  <c r="E97" i="2"/>
  <c r="D97" i="2"/>
  <c r="C97" i="2"/>
  <c r="E96" i="2"/>
  <c r="D96" i="2"/>
  <c r="C96" i="2"/>
  <c r="E84" i="2"/>
  <c r="D84" i="2"/>
  <c r="C84" i="2"/>
  <c r="E83" i="2"/>
  <c r="D83" i="2"/>
  <c r="C83" i="2"/>
  <c r="E82" i="2"/>
  <c r="D82" i="2"/>
  <c r="C82" i="2"/>
  <c r="E57" i="2"/>
  <c r="D57" i="2"/>
  <c r="C57" i="2"/>
  <c r="E56" i="2"/>
  <c r="D56" i="2"/>
  <c r="C56" i="2"/>
  <c r="E55" i="2"/>
  <c r="D55" i="2"/>
  <c r="C55" i="2"/>
  <c r="E54" i="2"/>
  <c r="D54" i="2"/>
  <c r="C54" i="2"/>
  <c r="E53" i="2"/>
  <c r="D53" i="2"/>
  <c r="C53" i="2"/>
  <c r="E52" i="2"/>
  <c r="D52" i="2"/>
  <c r="C52" i="2"/>
  <c r="E51" i="2"/>
  <c r="D51" i="2"/>
  <c r="C51" i="2"/>
  <c r="E42" i="2"/>
  <c r="D42" i="2"/>
  <c r="C42" i="2"/>
  <c r="E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2" i="2"/>
  <c r="D32" i="2"/>
  <c r="C32" i="2"/>
  <c r="E31" i="2"/>
  <c r="D31" i="2"/>
  <c r="C31" i="2"/>
  <c r="E30" i="2"/>
  <c r="D30" i="2"/>
  <c r="E29" i="2"/>
  <c r="D29" i="2"/>
  <c r="C29" i="2"/>
  <c r="E28" i="2"/>
  <c r="D28" i="2"/>
  <c r="E27" i="2"/>
  <c r="D27" i="2"/>
  <c r="C27" i="2"/>
  <c r="E26" i="2"/>
  <c r="D26" i="2"/>
  <c r="C26" i="2"/>
  <c r="J111" i="2" l="1"/>
  <c r="C23" i="6" s="1"/>
  <c r="I111" i="2" l="1"/>
  <c r="F104" i="2" l="1"/>
  <c r="I104" i="2" l="1"/>
  <c r="J104" i="2"/>
  <c r="F100" i="2"/>
  <c r="G156" i="1"/>
  <c r="F92" i="2" s="1"/>
  <c r="F84" i="2"/>
  <c r="J92" i="2" l="1"/>
  <c r="J90" i="2" s="1"/>
  <c r="I92" i="2"/>
  <c r="I90" i="2" s="1"/>
  <c r="J100" i="2"/>
  <c r="I100" i="2"/>
  <c r="I84" i="2"/>
  <c r="J84" i="2"/>
  <c r="G114" i="1"/>
  <c r="F68" i="2" s="1"/>
  <c r="I68" i="2" s="1"/>
  <c r="I66" i="2" s="1"/>
  <c r="G97" i="1"/>
  <c r="G95" i="1"/>
  <c r="F54" i="2" s="1"/>
  <c r="I54" i="2" s="1"/>
  <c r="G78" i="1"/>
  <c r="F49" i="2" s="1"/>
  <c r="G60" i="1"/>
  <c r="G58" i="1"/>
  <c r="F38" i="2" s="1"/>
  <c r="F42" i="2"/>
  <c r="F41" i="2"/>
  <c r="F40" i="2"/>
  <c r="G56" i="1"/>
  <c r="F37" i="2" s="1"/>
  <c r="G54" i="1"/>
  <c r="F36" i="2" s="1"/>
  <c r="G52" i="1"/>
  <c r="F35" i="2" s="1"/>
  <c r="G50" i="1"/>
  <c r="F34" i="2" s="1"/>
  <c r="G46" i="1"/>
  <c r="F32" i="2" s="1"/>
  <c r="F31" i="2"/>
  <c r="G42" i="1"/>
  <c r="F30" i="2" s="1"/>
  <c r="G40" i="1"/>
  <c r="F29" i="2" s="1"/>
  <c r="G38" i="1"/>
  <c r="F28" i="2" s="1"/>
  <c r="G36" i="1"/>
  <c r="F27" i="2" s="1"/>
  <c r="I27" i="2" s="1"/>
  <c r="G34" i="1"/>
  <c r="F26" i="2" s="1"/>
  <c r="C20" i="6" l="1"/>
  <c r="F39" i="2"/>
  <c r="J39" i="2" s="1"/>
  <c r="I37" i="2"/>
  <c r="J37" i="2"/>
  <c r="I38" i="2"/>
  <c r="J38" i="2"/>
  <c r="I49" i="2"/>
  <c r="J49" i="2"/>
  <c r="J26" i="2"/>
  <c r="I26" i="2"/>
  <c r="J41" i="2"/>
  <c r="I41" i="2"/>
  <c r="J27" i="2"/>
  <c r="J29" i="2"/>
  <c r="I29" i="2"/>
  <c r="J30" i="2"/>
  <c r="I30" i="2"/>
  <c r="J54" i="2"/>
  <c r="J31" i="2"/>
  <c r="I31" i="2"/>
  <c r="J28" i="2"/>
  <c r="I28" i="2"/>
  <c r="J42" i="2"/>
  <c r="I42" i="2"/>
  <c r="I32" i="2"/>
  <c r="J32" i="2"/>
  <c r="I34" i="2"/>
  <c r="J34" i="2"/>
  <c r="I35" i="2"/>
  <c r="J35" i="2"/>
  <c r="J40" i="2"/>
  <c r="I40" i="2"/>
  <c r="I36" i="2"/>
  <c r="J36" i="2"/>
  <c r="J24" i="2" l="1"/>
  <c r="I39" i="2"/>
  <c r="I24" i="2" s="1"/>
  <c r="C13" i="6" l="1"/>
  <c r="G139" i="1"/>
  <c r="F83" i="2" s="1"/>
  <c r="G137" i="1"/>
  <c r="F82" i="2" s="1"/>
  <c r="G102" i="1"/>
  <c r="G101" i="1" s="1"/>
  <c r="G100" i="1"/>
  <c r="G99" i="1" s="1"/>
  <c r="G107" i="1"/>
  <c r="E165" i="1" s="1"/>
  <c r="G93" i="1"/>
  <c r="G92" i="1" s="1"/>
  <c r="G83" i="1"/>
  <c r="G82" i="1" s="1"/>
  <c r="G119" i="1"/>
  <c r="G118" i="1" s="1"/>
  <c r="F71" i="2" s="1"/>
  <c r="J71" i="2" s="1"/>
  <c r="G121" i="1"/>
  <c r="G120" i="1" s="1"/>
  <c r="F72" i="2" s="1"/>
  <c r="G81" i="1"/>
  <c r="G80" i="1" s="1"/>
  <c r="F50" i="2" s="1"/>
  <c r="G77" i="1"/>
  <c r="G76" i="1" s="1"/>
  <c r="F48" i="2" s="1"/>
  <c r="G75" i="1"/>
  <c r="G74" i="1" s="1"/>
  <c r="F47" i="2" s="1"/>
  <c r="G73" i="1"/>
  <c r="G72" i="1" s="1"/>
  <c r="F46" i="2" s="1"/>
  <c r="G71" i="1"/>
  <c r="G70" i="1" s="1"/>
  <c r="F45" i="2" s="1"/>
  <c r="G165" i="1" l="1"/>
  <c r="G164" i="1" s="1"/>
  <c r="F97" i="2" s="1"/>
  <c r="E167" i="1"/>
  <c r="G167" i="1" s="1"/>
  <c r="G166" i="1" s="1"/>
  <c r="F98" i="2" s="1"/>
  <c r="F51" i="2"/>
  <c r="J51" i="2" s="1"/>
  <c r="F52" i="2"/>
  <c r="I52" i="2" s="1"/>
  <c r="F58" i="2"/>
  <c r="I58" i="2" s="1"/>
  <c r="F60" i="2"/>
  <c r="F53" i="2"/>
  <c r="I53" i="2" s="1"/>
  <c r="F55" i="2"/>
  <c r="F56" i="2"/>
  <c r="F59" i="2"/>
  <c r="I59" i="2" s="1"/>
  <c r="F57" i="2"/>
  <c r="I46" i="2"/>
  <c r="J46" i="2"/>
  <c r="I48" i="2"/>
  <c r="J48" i="2"/>
  <c r="J83" i="2"/>
  <c r="I83" i="2"/>
  <c r="I45" i="2"/>
  <c r="J45" i="2"/>
  <c r="J47" i="2"/>
  <c r="I47" i="2"/>
  <c r="I50" i="2"/>
  <c r="J50" i="2"/>
  <c r="I72" i="2"/>
  <c r="J72" i="2"/>
  <c r="J69" i="2" s="1"/>
  <c r="I71" i="2"/>
  <c r="I69" i="2" s="1"/>
  <c r="J82" i="2"/>
  <c r="I82" i="2"/>
  <c r="F77" i="2"/>
  <c r="I77" i="2" s="1"/>
  <c r="I75" i="2" s="1"/>
  <c r="G106" i="1"/>
  <c r="G105" i="1" s="1"/>
  <c r="F63" i="2" s="1"/>
  <c r="J80" i="2" l="1"/>
  <c r="I80" i="2"/>
  <c r="J60" i="2"/>
  <c r="I60" i="2"/>
  <c r="J58" i="2"/>
  <c r="J52" i="2"/>
  <c r="I51" i="2"/>
  <c r="J98" i="2"/>
  <c r="I98" i="2"/>
  <c r="J97" i="2"/>
  <c r="I97" i="2"/>
  <c r="C19" i="6"/>
  <c r="C17" i="6"/>
  <c r="J53" i="2"/>
  <c r="J55" i="2"/>
  <c r="I55" i="2"/>
  <c r="J57" i="2"/>
  <c r="I57" i="2"/>
  <c r="J56" i="2"/>
  <c r="I56" i="2"/>
  <c r="J59" i="2"/>
  <c r="I63" i="2"/>
  <c r="I61" i="2" s="1"/>
  <c r="J63" i="2"/>
  <c r="J61" i="2" s="1"/>
  <c r="J77" i="2"/>
  <c r="J75" i="2" s="1"/>
  <c r="J43" i="2" l="1"/>
  <c r="I43" i="2"/>
  <c r="C15" i="6"/>
  <c r="C18" i="6"/>
  <c r="C14" i="6"/>
  <c r="F20" i="2" l="1"/>
  <c r="J20" i="2" s="1"/>
  <c r="F17" i="2"/>
  <c r="J17" i="2" s="1"/>
  <c r="I24" i="6" l="1"/>
  <c r="G283" i="1" l="1"/>
  <c r="C92" i="2"/>
  <c r="E92" i="2"/>
  <c r="D92" i="2"/>
  <c r="E77" i="2"/>
  <c r="D77" i="2"/>
  <c r="C77" i="2"/>
  <c r="C71" i="2"/>
  <c r="E72" i="2"/>
  <c r="E71" i="2"/>
  <c r="D72" i="2"/>
  <c r="D71" i="2"/>
  <c r="D68" i="2"/>
  <c r="C72" i="2"/>
  <c r="E68" i="2"/>
  <c r="C68" i="2"/>
  <c r="E63" i="2"/>
  <c r="D63" i="2"/>
  <c r="C63" i="2"/>
  <c r="E50" i="2"/>
  <c r="E49" i="2"/>
  <c r="E48" i="2"/>
  <c r="E47" i="2"/>
  <c r="D50" i="2"/>
  <c r="D49" i="2"/>
  <c r="D48" i="2"/>
  <c r="D47" i="2"/>
  <c r="C50" i="2"/>
  <c r="C49" i="2"/>
  <c r="C48" i="2"/>
  <c r="C47" i="2"/>
  <c r="C46" i="2"/>
  <c r="C45" i="2"/>
  <c r="E46" i="2"/>
  <c r="E45" i="2"/>
  <c r="D46" i="2"/>
  <c r="D45" i="2"/>
  <c r="E20" i="2"/>
  <c r="D20" i="2"/>
  <c r="E15" i="2"/>
  <c r="E16" i="2"/>
  <c r="E17" i="2"/>
  <c r="E18" i="2"/>
  <c r="E19" i="2"/>
  <c r="D15" i="2"/>
  <c r="D16" i="2"/>
  <c r="D17" i="2"/>
  <c r="D18" i="2"/>
  <c r="D19" i="2"/>
  <c r="C16" i="2"/>
  <c r="C17" i="2"/>
  <c r="C18" i="2"/>
  <c r="C19" i="2"/>
  <c r="E14" i="2"/>
  <c r="D14" i="2"/>
  <c r="C14" i="2"/>
  <c r="G282" i="1" l="1"/>
  <c r="F119" i="2" l="1"/>
  <c r="J119" i="2" s="1"/>
  <c r="F118" i="2"/>
  <c r="F19" i="2"/>
  <c r="J19" i="2" s="1"/>
  <c r="F18" i="2"/>
  <c r="J18" i="2" s="1"/>
  <c r="I20" i="2"/>
  <c r="I119" i="2" l="1"/>
  <c r="J118" i="2"/>
  <c r="J114" i="2" s="1"/>
  <c r="I118" i="2"/>
  <c r="I14" i="6"/>
  <c r="G163" i="1"/>
  <c r="G162" i="1" s="1"/>
  <c r="F96" i="2" s="1"/>
  <c r="I114" i="2" l="1"/>
  <c r="C24" i="6"/>
  <c r="J96" i="2"/>
  <c r="J94" i="2" s="1"/>
  <c r="I96" i="2"/>
  <c r="I94" i="2" s="1"/>
  <c r="C21" i="6" l="1"/>
  <c r="G13" i="1"/>
  <c r="G12" i="1" s="1"/>
  <c r="F14" i="2" l="1"/>
  <c r="I14" i="2" s="1"/>
  <c r="I17" i="2"/>
  <c r="J68" i="2"/>
  <c r="J66" i="2" s="1"/>
  <c r="G260" i="1"/>
  <c r="G14" i="4"/>
  <c r="H14" i="4"/>
  <c r="C16" i="6" l="1"/>
  <c r="F105" i="2"/>
  <c r="I105" i="2" s="1"/>
  <c r="G259" i="1"/>
  <c r="J14" i="2"/>
  <c r="F103" i="2"/>
  <c r="I19" i="6"/>
  <c r="G16" i="1"/>
  <c r="F16" i="2" s="1"/>
  <c r="J16" i="2" s="1"/>
  <c r="J105" i="2" l="1"/>
  <c r="J103" i="2"/>
  <c r="J101" i="2" s="1"/>
  <c r="I103" i="2"/>
  <c r="I101" i="2" s="1"/>
  <c r="G15" i="1"/>
  <c r="G14" i="1" s="1"/>
  <c r="F15" i="2" s="1"/>
  <c r="C22" i="6" l="1"/>
  <c r="J15" i="2"/>
  <c r="J12" i="2" s="1"/>
  <c r="I19" i="2"/>
  <c r="I16" i="2"/>
  <c r="J125" i="2" l="1"/>
  <c r="C11" i="6"/>
  <c r="C25" i="6" s="1"/>
  <c r="C26" i="6" s="1"/>
  <c r="I22" i="6"/>
  <c r="I15" i="2"/>
  <c r="I18" i="2"/>
  <c r="I21" i="6"/>
  <c r="J122" i="2" l="1"/>
  <c r="J123" i="2" s="1"/>
  <c r="I12" i="2"/>
  <c r="I122" i="2" s="1"/>
  <c r="I17" i="6"/>
  <c r="I18" i="6"/>
  <c r="J124" i="2" l="1"/>
  <c r="I123" i="2"/>
  <c r="H25" i="6"/>
  <c r="H26" i="6" s="1"/>
  <c r="F25" i="6"/>
  <c r="F26" i="6" s="1"/>
  <c r="G25" i="6"/>
  <c r="G26" i="6" s="1"/>
  <c r="E25" i="6"/>
  <c r="E26" i="6" s="1"/>
  <c r="D23" i="6" l="1"/>
  <c r="D12" i="6"/>
  <c r="D20" i="6"/>
  <c r="D13" i="6"/>
  <c r="D14" i="6"/>
  <c r="D15" i="6"/>
  <c r="D16" i="6"/>
  <c r="D17" i="6"/>
  <c r="D18" i="6"/>
  <c r="D19" i="6"/>
  <c r="D21" i="6"/>
  <c r="D22" i="6"/>
  <c r="D25" i="6"/>
  <c r="D24" i="6"/>
  <c r="D11" i="6"/>
  <c r="G27" i="6"/>
  <c r="F27" i="6"/>
  <c r="H27" i="6"/>
  <c r="E28" i="6"/>
  <c r="F28" i="6" s="1"/>
  <c r="E27" i="6"/>
  <c r="E29" i="6" s="1"/>
  <c r="G28" i="6" l="1"/>
  <c r="H28" i="6" l="1"/>
  <c r="G29" i="6" s="1"/>
  <c r="I124" i="2"/>
  <c r="H29" i="6" l="1"/>
  <c r="F29" i="6"/>
</calcChain>
</file>

<file path=xl/sharedStrings.xml><?xml version="1.0" encoding="utf-8"?>
<sst xmlns="http://schemas.openxmlformats.org/spreadsheetml/2006/main" count="1018" uniqueCount="404">
  <si>
    <t xml:space="preserve"> </t>
  </si>
  <si>
    <t xml:space="preserve">SECRETARIA MUNICIPAL DE OBRAS PÚBLICAS </t>
  </si>
  <si>
    <t>Av. Nicolau Abrão, 2649 - St. Central, Catalão - GO, 75701-180</t>
  </si>
  <si>
    <t>302 - TABELA DE CUSTOS DE OBRAS CIVIS - T302 - ABRIL/2025 - COM DESONERAÇÃO</t>
  </si>
  <si>
    <t>MEMÓRIA DE CÁLCULO</t>
  </si>
  <si>
    <t>ITEM</t>
  </si>
  <si>
    <t xml:space="preserve">CÓDIGO </t>
  </si>
  <si>
    <t>UNID.</t>
  </si>
  <si>
    <t>TOTAL</t>
  </si>
  <si>
    <t>1.1</t>
  </si>
  <si>
    <t>m²</t>
  </si>
  <si>
    <t>COMPRIMENTO (M)</t>
  </si>
  <si>
    <t>m</t>
  </si>
  <si>
    <t>GRUPO DE SERVIÇO: 169 - INST.ELÉT./TELEFÔNICA/ACABAMENTO ESTRUTURADO</t>
  </si>
  <si>
    <t>INST. ELÉT./TELEFÔNICA/CABEAMENTO ESTRUTURADO</t>
  </si>
  <si>
    <t>und</t>
  </si>
  <si>
    <t>UNIDADE</t>
  </si>
  <si>
    <t>ALTURA</t>
  </si>
  <si>
    <t xml:space="preserve"> TOTAL</t>
  </si>
  <si>
    <t>LARGURA</t>
  </si>
  <si>
    <t>ÁREA</t>
  </si>
  <si>
    <t>GRUPO DE SERVIÇO: 178 - COBERTURA</t>
  </si>
  <si>
    <t>COBERTURAS</t>
  </si>
  <si>
    <t>GRUPO DE SERVIÇO: 188 - PINTURA</t>
  </si>
  <si>
    <t>PINTURA</t>
  </si>
  <si>
    <t>EMASSAMENTO COM MASSA PVA DUAS DEMAOS</t>
  </si>
  <si>
    <t>PINTURA PVA LATEX 2 DEMAOS SEM SELADOR</t>
  </si>
  <si>
    <t>PINTURA LATEX ACRILICO 2 DEMAOS</t>
  </si>
  <si>
    <t>Paredes externas</t>
  </si>
  <si>
    <t>Elaborado por:</t>
  </si>
  <si>
    <t>________________________________</t>
  </si>
  <si>
    <t>PREFEITURA MUNICIPAL DE CATALÃO</t>
  </si>
  <si>
    <t xml:space="preserve">PLANILHA ORÇAMENTÁRIA </t>
  </si>
  <si>
    <t>TABELA</t>
  </si>
  <si>
    <t xml:space="preserve">CÓD. </t>
  </si>
  <si>
    <t xml:space="preserve">DESCRIÇÃO </t>
  </si>
  <si>
    <t>QUANTIDADE</t>
  </si>
  <si>
    <t>MATERIAL</t>
  </si>
  <si>
    <t>MÃO DE OBRA</t>
  </si>
  <si>
    <t>GOINFRA</t>
  </si>
  <si>
    <t>TOTAIS</t>
  </si>
  <si>
    <t>TOTAL :</t>
  </si>
  <si>
    <t>Aprovado por:</t>
  </si>
  <si>
    <t>LEANDRO DAMAS DE OLIVEIRA</t>
  </si>
  <si>
    <t>ASSESSOR ESPECIAL DE ENGENHARIA</t>
  </si>
  <si>
    <t>CRONOGRAMA FÍSICO-FINANCEIRO</t>
  </si>
  <si>
    <t>MÊS</t>
  </si>
  <si>
    <t>GRUPO DE SERVIÇO</t>
  </si>
  <si>
    <t>Valor da etapa</t>
  </si>
  <si>
    <t>% da obra</t>
  </si>
  <si>
    <t>ESQUADRIAS DE MADEIRA</t>
  </si>
  <si>
    <t>Total</t>
  </si>
  <si>
    <t>PORCENTAGEM</t>
  </si>
  <si>
    <t>TOTAL ACUMULADO</t>
  </si>
  <si>
    <t>PORCENTAGEM CONCLUÍDA</t>
  </si>
  <si>
    <t xml:space="preserve">ELABORADO POR: </t>
  </si>
  <si>
    <t>REFORMA  - MUSEU</t>
  </si>
  <si>
    <t>SECRETARIA DE OBRAS PÚBLICAS                                                                                                                                                                                                                                                                                                                                 MUNICÍPIO DE CATALÃO-GO</t>
  </si>
  <si>
    <t>OBRA</t>
  </si>
  <si>
    <t>Bancos</t>
  </si>
  <si>
    <t>B.D.I.</t>
  </si>
  <si>
    <t>ENCARGOS SOCIAIS</t>
  </si>
  <si>
    <t>ONERADO ( ) DESONERADO (x)</t>
  </si>
  <si>
    <t>ENDEREÇO</t>
  </si>
  <si>
    <t>Data</t>
  </si>
  <si>
    <t>ACÓRDÃO 2.622/2013 – TCU – PLENÁRIO / PORTARIA 449/2015 PR-AGETOP</t>
  </si>
  <si>
    <t>Administração Central</t>
  </si>
  <si>
    <t>Valores definidos a partir dos limites no Acórdão nº 2.622/2013 - TCU – Plenário. Valores 1° quartil.</t>
  </si>
  <si>
    <t>Lucro</t>
  </si>
  <si>
    <t>Valores definidos a partir dos limites definidos no Acórdão nº 2.622/2013 - TCU – Plenário.  Valores 1° quartil.</t>
  </si>
  <si>
    <t>Despesas financeiras</t>
  </si>
  <si>
    <t>Valor calculado pela expressão matemática do acórdão 2.369/2011 – TCU – Plenário. (Foi utilizado o valor da Taxa SELIC, estabelecida pela 267ª reunião do COPOM nos dias 10 e 11/12/2024 e ata de publicação em 17/12/2024).</t>
  </si>
  <si>
    <t>Seguros + garantias</t>
  </si>
  <si>
    <t>Valores definidos a partir dos limites no Acórdão nº2.622/2013 - TCU – Plenário. Valores médios. (Seguros contra erros de execução, incêndio e explosão, danos danos da natureza (vendaval, destelhamento, alagamento, inundação, desmoronamento, geadas etc.), emprego de material defeituoso ou inadequado, roubo e/ou furto qualificado, quebra de equipamentos, desmoronamento de estrutura, nas modalidades de Obras Civis em Construção (OCC); Instalação e Montagem (IM); e Obras Civis em Construção e Instalação e Montagem (OCC/IM). Bem como coberturas adicionais para ampliação dessas coberturas básicas, como: cobertura de responsabilidade civil geral, cobertura de responsabilidade civil cruzada, cobertura de despesas extraordinárias, cobertura de tumultos, cobertura de desentulho do local, cobertura de riscos do fabricante, dentre outras, incluindo o seguro de vida em grupo regido pela convenção coletiva dos trabalhadores na indústria da construção civil). Apartir de 24/02/2015 por intermédio da Portaria 449/2015 a Presidência desta casa, na pessoa do Senhor Jayme Eduardo Rincon, determinou a exclusão dos valores referentes aos Seguros de Risco de Engenharia e Responsabilidade Civil do Profissional na composição do cálculo do B.D.I..</t>
  </si>
  <si>
    <t>Riscos</t>
  </si>
  <si>
    <t>Valores definidos a partir dos limites no Acórdão nº 2.622/2013 - TCU – Plenário. Valores 1º quartil.</t>
  </si>
  <si>
    <t>Tributos</t>
  </si>
  <si>
    <t>ISS</t>
  </si>
  <si>
    <t>Alíquota e base de cálculo definida pela legislação municipal, Lei 3.952 de 16 de dezembro de 2021.</t>
  </si>
  <si>
    <t>PIS</t>
  </si>
  <si>
    <t>Alíquota definida por lei (lucro presumido).</t>
  </si>
  <si>
    <t>COFINS</t>
  </si>
  <si>
    <t>CPRB</t>
  </si>
  <si>
    <t>Alíquota definida pelas leis 12.546/11, 12844/13 e 13.161/15 (CPRB – contribuição previdenciária sobre a receita bruta).</t>
  </si>
  <si>
    <t>Resultado</t>
  </si>
  <si>
    <t>A fórmula para estipulação da taxa de BDI estimado adotado é a mesma que foi aplicada para aobtenção das tabelas contidas no Acórdão n.2.622/2013 – TCU - Plenário.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</si>
  <si>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</si>
  <si>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</si>
  <si>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</si>
  <si>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</si>
  <si>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</si>
  <si>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</t>
  </si>
  <si>
    <t>L = taxa de lucro/remuneração</t>
  </si>
  <si>
    <t>I = taxa de incidência de impostos (PIS, COFINS, CPRB e ISS)</t>
  </si>
  <si>
    <t>TOTAL EXCLUSO MÃO DE OBRA*</t>
  </si>
  <si>
    <t>TOTAL INCLUSO MÃO DE OBRA**</t>
  </si>
  <si>
    <t>RESTAURAÇÃO DAS JANELAS</t>
  </si>
  <si>
    <t>* Serviços executados pela própria equipe da prefeitura, por isso o custo da mão de obra foi descontado</t>
  </si>
  <si>
    <t>** Serviços terceirizados, por isso foram contabilizados os custo da mão de obra e dos materiais</t>
  </si>
  <si>
    <t>CREA: 1017759553D-GO</t>
  </si>
  <si>
    <t>COMPOSIÇÃO</t>
  </si>
  <si>
    <t>COMP.01</t>
  </si>
  <si>
    <t>_____________________________________________</t>
  </si>
  <si>
    <t>______________________________________</t>
  </si>
  <si>
    <t>Paredes internas</t>
  </si>
  <si>
    <t>6.1</t>
  </si>
  <si>
    <t xml:space="preserve">Calha </t>
  </si>
  <si>
    <t>Reparo cobertura</t>
  </si>
  <si>
    <t>ESQUADRIAS METÁLICAS</t>
  </si>
  <si>
    <t>PINTURA ESMALTE SEM FUNDO ANTICORROSIVO 2 DEMAOS</t>
  </si>
  <si>
    <t xml:space="preserve">FUNDO ANTICORROSIVO PARA ESQUADRIAS METÁLICAS </t>
  </si>
  <si>
    <t>RASGO E ENCHIMENTO DE ALVENARIA</t>
  </si>
  <si>
    <t>1.2</t>
  </si>
  <si>
    <t>1.3</t>
  </si>
  <si>
    <t>2.1</t>
  </si>
  <si>
    <t>3.1</t>
  </si>
  <si>
    <t>4.1</t>
  </si>
  <si>
    <t>7.1</t>
  </si>
  <si>
    <t>PERÍMETRO</t>
  </si>
  <si>
    <t>CALHA DE CHAPA GALVANIZADA Nº 26 DESENVOLVIMENTO 60 CM</t>
  </si>
  <si>
    <t>TOTAL COM BDI</t>
  </si>
  <si>
    <t>GRUPO DE SERVIÇO: 164 - SERVIÇOS PRELIMINARES</t>
  </si>
  <si>
    <t>SERVIÇOS PRELIMINARES</t>
  </si>
  <si>
    <t>Placa de obra</t>
  </si>
  <si>
    <t>PLACA DE OBRA PLOTADA EM CHAPA METÁLICA 26 , AFIXADA EM CAVALETES DE
MADEIRA DE LEI (VIGOTAS 6X12CM) - PADRÃO GOINFRA</t>
  </si>
  <si>
    <t>REMOÇÃO MANUAL DE INTERRUPTOR/TOMADA ELÉTRICA/DISJUNTOR COM
TRANSPORTE ATÉ CAÇAMBA E CARGA</t>
  </si>
  <si>
    <t>1.4</t>
  </si>
  <si>
    <t>Interruptor e tomadas</t>
  </si>
  <si>
    <t>5.1</t>
  </si>
  <si>
    <t>8.1</t>
  </si>
  <si>
    <t>9.1</t>
  </si>
  <si>
    <t>GRUPO DE SERVIÇO: 189 - DIVERSOS E LIMPEZA</t>
  </si>
  <si>
    <t>DIVERSOS</t>
  </si>
  <si>
    <t>Forro</t>
  </si>
  <si>
    <t>mês</t>
  </si>
  <si>
    <t>LORRANNY PEREIRA DA SILVA</t>
  </si>
  <si>
    <t>CREA: 1021148571D-GO</t>
  </si>
  <si>
    <t>1.5</t>
  </si>
  <si>
    <t>3.2</t>
  </si>
  <si>
    <t>GRUPO DE SERVIÇO:  182 - REVESTIMENTO DE PAREDES, PISOS E TETOS</t>
  </si>
  <si>
    <t>1.6</t>
  </si>
  <si>
    <t>DEMOLIÇÃO MANUAL DE PISO CERÂMICO SOBRE LASTRO DE CONCRETO COM
TRANSPORTE ATÉ CAÇAMBA E CARGA</t>
  </si>
  <si>
    <t>REVESTIMENTO DE PAREDES, PISOS E TETOS</t>
  </si>
  <si>
    <t>MÊS 1</t>
  </si>
  <si>
    <t>MÊS 2</t>
  </si>
  <si>
    <t>1.7</t>
  </si>
  <si>
    <t>GRUPO DE SERVIÇO: 174 - IMPERMEABILIZAÇÃO</t>
  </si>
  <si>
    <t>IMPERMEABILIZAÇÃO</t>
  </si>
  <si>
    <t>IMPERMEABILIZAÇÃO DE ALICERCE / "PÉ" DE PAREDE / PEITORIL E ALVENARIA DE UM MODO GERAL COM CIMENTO CRISTALIZANTE SEMI FLEXÍVEL - 2 DEMÃOS ( ESPECÍFICO PARA OBRAS DE REFORMA)</t>
  </si>
  <si>
    <t>ALTURA (M)</t>
  </si>
  <si>
    <t>8.2</t>
  </si>
  <si>
    <t>8.3</t>
  </si>
  <si>
    <t>10.1</t>
  </si>
  <si>
    <t>10.2</t>
  </si>
  <si>
    <t>MÊS 3</t>
  </si>
  <si>
    <t>MÊS 4</t>
  </si>
  <si>
    <t>Total c/ BDI</t>
  </si>
  <si>
    <t>3.3</t>
  </si>
  <si>
    <t>GRUPO DE SERVIÇO:  179- ESQUADRIAS DE MADEIRA</t>
  </si>
  <si>
    <t>PINTURA VERNIZ EM MADEIRA 2 DEMAOS</t>
  </si>
  <si>
    <t>Portas madeira 0,80x2,10</t>
  </si>
  <si>
    <t>EMASSAMENTO/OLEO/ESQUADRIAS MADEIRA</t>
  </si>
  <si>
    <t>GRUPO DE SERVIÇO: 170 - INSTALAÇÕES HIDRO-SANITARIAS</t>
  </si>
  <si>
    <t>INSTALAÇÕES HIDROSSANITÁRIAS</t>
  </si>
  <si>
    <t>11.1</t>
  </si>
  <si>
    <t>11.2</t>
  </si>
  <si>
    <t>CHUVEIRO ELÉTRICO EM PVC COM BRAÇO METÁLICO</t>
  </si>
  <si>
    <t xml:space="preserve">UNIDADE </t>
  </si>
  <si>
    <t>CUBA DE LOUCA DE EMBUTIR OVAL MÉDIA</t>
  </si>
  <si>
    <t>LIGAÇÃO FLEXÍVEL PVC DIAM.1/2" (ENGATE)</t>
  </si>
  <si>
    <t>SIFAO P/LAVATORIO PVC DIAM.1"X1.1/2"</t>
  </si>
  <si>
    <t>ANEL DE VEDAÇÃO PARA VASO SANITÁRIO</t>
  </si>
  <si>
    <t>CONJUNTO DE FIXACAO P/VASO SANITARIO (PAR)</t>
  </si>
  <si>
    <t>cj</t>
  </si>
  <si>
    <t xml:space="preserve">Banheiro </t>
  </si>
  <si>
    <t xml:space="preserve">GRUPO DE SERVIÇO: 172 - ALVENARIA E DIVISÓRIA </t>
  </si>
  <si>
    <t>ALVENARIA E DIVISÓRIA</t>
  </si>
  <si>
    <t>ALVENARIA DE TIJOLO FURADO 1/2 VEZ 14X29X9 - 6 FUROS - ARG. (1CALH:4ARML+100KG DE CI/M3)</t>
  </si>
  <si>
    <t>12.1</t>
  </si>
  <si>
    <t>12.2</t>
  </si>
  <si>
    <t>13.1</t>
  </si>
  <si>
    <t>3.4</t>
  </si>
  <si>
    <t>3.5</t>
  </si>
  <si>
    <t>3.6</t>
  </si>
  <si>
    <t>ESGOTO SANITÁRIO</t>
  </si>
  <si>
    <t xml:space="preserve"> VASO SANITÁRIO COM CAIXA ACOPLADA COM DUPLO ACIONAMENTO (1ª LINHA) -COMPLETO EXCLUSO O ASSENTO</t>
  </si>
  <si>
    <t>ASSENTO SANITÁRIO CONVENCIONAL - FORNECIMENTO E INSTALACAO. AF_01/2020</t>
  </si>
  <si>
    <t>11.3</t>
  </si>
  <si>
    <t>VIDRO LISO 4 MM - COLOCADO</t>
  </si>
  <si>
    <t>Reparo vidro</t>
  </si>
  <si>
    <t>METROS</t>
  </si>
  <si>
    <t>CABO FLEXÍVEL, PVC (70° C), 450/750 V, 2,5 MM2</t>
  </si>
  <si>
    <t>DISJUNTOR TRIPOLAR DE 10 A 35-A</t>
  </si>
  <si>
    <t>CABO FLEXIVEL PARALELO 2 X 1,5 MM2</t>
  </si>
  <si>
    <t>CABO FLEXÍVEL, PVC (70° C), 450/750 V, 4 MM2</t>
  </si>
  <si>
    <t>DISJUNTOR MONOPOLAR DE 10 A 35-A</t>
  </si>
  <si>
    <t>INTERRUPTOR DIFERENCIAL RESIDUAL (D.R.) BIPOLAR DE 25A-30mA</t>
  </si>
  <si>
    <t>CONDULETE DE PVC - CAIXA COM 5 ENTRADAS</t>
  </si>
  <si>
    <t>TAMPA CEGA PLÁSTICA 4"X2" COM FURO CENTRAL (PARA TV/SOM...</t>
  </si>
  <si>
    <t>DISJUNTOR BIPOLAR TIPO DIN, CORRENTE NOMINAL DE 10A - FORNECIMENTO E INSTALAÇÃO. AF_07/2025</t>
  </si>
  <si>
    <t>TORNEIRA DE MESA PARA LAVATÓRIO DIÂMETRO DE 1/2"</t>
  </si>
  <si>
    <t>LIGAÇÃO FLEXÍVEL METÁLICA DIAM.1/2"(ENGATE)</t>
  </si>
  <si>
    <t>JUNCAO SIMPLES DIAM. 100 X 50 MM (ESGOTO)</t>
  </si>
  <si>
    <t>LUVA SIMPLES DIAMETRO 100 mm - (ESGOTO)</t>
  </si>
  <si>
    <t>11.4</t>
  </si>
  <si>
    <t>3.7</t>
  </si>
  <si>
    <t>3.8</t>
  </si>
  <si>
    <t>3.9</t>
  </si>
  <si>
    <t>3.10</t>
  </si>
  <si>
    <t>3.11</t>
  </si>
  <si>
    <t>3.12</t>
  </si>
  <si>
    <t xml:space="preserve"> INST. ELÉT./TELEFÔNICA/CABEAMENTO ESTRUTURADO</t>
  </si>
  <si>
    <t>SINAPI</t>
  </si>
  <si>
    <t xml:space="preserve"> INSTALAÇÕES HIDROSSANITÁRIAS</t>
  </si>
  <si>
    <t xml:space="preserve"> ALVENARIA E DIVISÓRIA</t>
  </si>
  <si>
    <t>3.13</t>
  </si>
  <si>
    <t>GRUPO DE SERVIÇO:  179- ESQUADRIAS METÁLICAS</t>
  </si>
  <si>
    <t>SINAPI ABRIL/2025 - COM DESONERAÇÃO</t>
  </si>
  <si>
    <t>REMOÇÃO MANUAL DE BACIA SANITÁRIA COM TRANSPORTE ATÉ CAÇAMBA E
CARGA</t>
  </si>
  <si>
    <t>Remoção de todos os vasos dos banheiros</t>
  </si>
  <si>
    <t xml:space="preserve"> REMOÇÃO MANUAL DE LAVATÓRIO COM TRANSPORTE ATÉ CAÇAMBA E CARGA</t>
  </si>
  <si>
    <t>REMOÇÃO MANUAL DE LUMINÁRIA COM TRANSPORTE ATÉ CAÇAMBA E CARGA</t>
  </si>
  <si>
    <t>Remoção de todas as luminarias internas da ubs</t>
  </si>
  <si>
    <t>Remoção de todas as arandelas externas da ubs</t>
  </si>
  <si>
    <t>REMOÇÃO MANUAL DE METAL SANITÁRIO (VÁLVULAS/SIFÃO/REGISTROS/
TORNEIRAS/OUTROS) COM TRANSPORTE ATÉ CAÇAMBA E CARGA</t>
  </si>
  <si>
    <t>Embutir eletrodutos e tomadas</t>
  </si>
  <si>
    <t>TOMADA HEXAGONAL DUPLA 2P + T - 10A - 250V</t>
  </si>
  <si>
    <t>TOMADA HEXAGONAL 2P + T - 10A - 250V</t>
  </si>
  <si>
    <t>ELETRODUTO PVC FLEXÍVEL - MANGUEIRA CORRUGADA LEVE - DIAM. 25MM</t>
  </si>
  <si>
    <t>LUMINÁRIA DE EMERGÊNCIA 30 LEDS</t>
  </si>
  <si>
    <t xml:space="preserve"> LUMINÁRIA TIPO ARANDELA DE USO EXTERNO BLINDADA COM GRADE ( PEQUENA) - BASE E-27</t>
  </si>
  <si>
    <t xml:space="preserve"> LUMINÁRIA PLAFON LED QUADRADA DE SOBREPOR, 30W, 40X40 CM (MEDIDAS APROXIMADAS)</t>
  </si>
  <si>
    <t>REBOCO (1 CALH:4 ARFC+100kgCI/M3)</t>
  </si>
  <si>
    <r>
      <t>m</t>
    </r>
    <r>
      <rPr>
        <b/>
        <sz val="12"/>
        <color theme="1"/>
        <rFont val="Arial"/>
        <family val="2"/>
      </rPr>
      <t>²</t>
    </r>
  </si>
  <si>
    <t>GRUPO DE SERVIÇO:  181 - VIDRO</t>
  </si>
  <si>
    <t>VIDRO</t>
  </si>
  <si>
    <t xml:space="preserve"> EMBOÇO (1CI:4 ARML</t>
  </si>
  <si>
    <t>GRANITINA 8MM FUNDIDA COM CONTRAPISO (1CI:3ARML) E=2CM E JUNTA PLASTICA 27MM</t>
  </si>
  <si>
    <t xml:space="preserve">Piso interno </t>
  </si>
  <si>
    <t>RODAPÉ FUNDIDO DE GRANITINA 7CM</t>
  </si>
  <si>
    <t>CORRIMÃO DUPLO EM TUBO INDUSTRIAL DE 1.1/2" FIXADO EM PISO COM MONTANTES VERTICAIS DE 2"</t>
  </si>
  <si>
    <t>Reparo nos corrimãos externos</t>
  </si>
  <si>
    <t xml:space="preserve"> PORTA DE ABRIR DE 01 FOLHA EM CHAPA VINCADA PF-1A C/FERRAGENS</t>
  </si>
  <si>
    <t>Portas dos resíduos - 6 unidades</t>
  </si>
  <si>
    <t>GRADE DE PROTECAO/TUBO INDUSTRIAL/FERRO REDONDO-GP5</t>
  </si>
  <si>
    <t>GRUPO DE SERVIÇO: 187 - ADMINISTRAÇÃO</t>
  </si>
  <si>
    <t>ADMINISTRAÇÃO - MENSALISTAS</t>
  </si>
  <si>
    <t>GRUPO DE SERVIÇO: 189 - DIVERSOS</t>
  </si>
  <si>
    <t>ENCARREGADO - (OBRAS CIVIS)</t>
  </si>
  <si>
    <t>PLACA DE INAUGURAÇÃO EM DURALUMÍNIO 80 X 60 CM</t>
  </si>
  <si>
    <t xml:space="preserve">Área total </t>
  </si>
  <si>
    <t xml:space="preserve"> LETRA CAIXA INOX ESCOVADO COLOCADA</t>
  </si>
  <si>
    <t>Letreiro da fachada</t>
  </si>
  <si>
    <t>3.14</t>
  </si>
  <si>
    <t>3.15</t>
  </si>
  <si>
    <t>3.16</t>
  </si>
  <si>
    <t>11.5</t>
  </si>
  <si>
    <t>VIDROS</t>
  </si>
  <si>
    <t>SINAPI ABRIL/2026 - COM DESONERAÇÃO</t>
  </si>
  <si>
    <t>CAIXA DE PASSAGEM - TAMPA EM CONCRETO ARMADO 25 MPA E=5CM</t>
  </si>
  <si>
    <t>Banheiro dos funcionários</t>
  </si>
  <si>
    <t>Banheiros, Procedimento, Coordenação, Consultorios 3,4 e Odonto, Vacinação</t>
  </si>
  <si>
    <t xml:space="preserve">Pias </t>
  </si>
  <si>
    <t>Vasos sanitários</t>
  </si>
  <si>
    <t>Banheiros</t>
  </si>
  <si>
    <t>DISPENSER PLÁSTICO PARA SABONETE LIQUIDO OU ALCOOL GEL</t>
  </si>
  <si>
    <t>DISPENSER PLASTICO PARA PAPEL HIGIÊNICO DE 300 A 600 M</t>
  </si>
  <si>
    <t>DISPENSER PLASTICO PARA PAPEL TOALHA</t>
  </si>
  <si>
    <t>BANCADA DE GRANITO C/ ESPELHO</t>
  </si>
  <si>
    <t>22 dias - 8h (Período de 4 meses)</t>
  </si>
  <si>
    <t>Almoxarifado</t>
  </si>
  <si>
    <t>Consultório 1</t>
  </si>
  <si>
    <t>Consultório 2</t>
  </si>
  <si>
    <t>Consultório Odontológico</t>
  </si>
  <si>
    <t>Coordenação</t>
  </si>
  <si>
    <t>Copa</t>
  </si>
  <si>
    <t>Corredor</t>
  </si>
  <si>
    <t>Corredor direito</t>
  </si>
  <si>
    <t>Corredor esquerdo</t>
  </si>
  <si>
    <t>Cozinha</t>
  </si>
  <si>
    <t>D.M.L</t>
  </si>
  <si>
    <t>Gerador de energia</t>
  </si>
  <si>
    <t>Prevenção</t>
  </si>
  <si>
    <t>Procedimento</t>
  </si>
  <si>
    <t>Recepção</t>
  </si>
  <si>
    <t>Res. Comum</t>
  </si>
  <si>
    <t>Res. Contaminado</t>
  </si>
  <si>
    <t>Res. Reciclavél</t>
  </si>
  <si>
    <t>Sala de esterilização</t>
  </si>
  <si>
    <t>Sala de reunião</t>
  </si>
  <si>
    <t>Sala de utilidades</t>
  </si>
  <si>
    <t>Triagem</t>
  </si>
  <si>
    <t>Vacinação</t>
  </si>
  <si>
    <t>W.C FEM</t>
  </si>
  <si>
    <t>W.C MAS</t>
  </si>
  <si>
    <t>Parada Ambulância</t>
  </si>
  <si>
    <t>Demolição de todo o piso cerâmico da UBS</t>
  </si>
  <si>
    <t>COBERTURA COM TELHA ONDULADA DE FIBROCIMENTO</t>
  </si>
  <si>
    <t xml:space="preserve">   Parede</t>
  </si>
  <si>
    <t>Reparo nas paredes e fechamento de vão</t>
  </si>
  <si>
    <t>Muro</t>
  </si>
  <si>
    <t>PINTURA TINTA POLIESPORTIVA - 2 DEMÃOS (PISOS E CIMENTADOS)</t>
  </si>
  <si>
    <t>Calçadas e passeios</t>
  </si>
  <si>
    <t>BDI (22,59%)</t>
  </si>
  <si>
    <t>4.2</t>
  </si>
  <si>
    <t>Corredores</t>
  </si>
  <si>
    <t>ED-49583</t>
  </si>
  <si>
    <t>PROTETOR DE PAREDE/BATE MACA CURVO EM PVC RÍGIDO DE ALTO IMPACTO, LARGURA 20CM, INCLUSIVE BASE DE FIXAÇÃO, TERMINAIS DE ACABAMENTO E ACESSÓRIOS</t>
  </si>
  <si>
    <t>COBERTURA COM TELHA FIBERGLASS COM VÉU PROTEÇÃO 1,5 MM COM ACESSÓRIOS</t>
  </si>
  <si>
    <t>ESTRUTURA METÁLICA CONVENCIONAL EM AÇO DO TIPO MR-250 / ASTM A36 COM FUNDO ANTICORROSIVO</t>
  </si>
  <si>
    <t>kg</t>
  </si>
  <si>
    <t>QUILOGRAMA</t>
  </si>
  <si>
    <t xml:space="preserve">Cobertura porta dos fundos </t>
  </si>
  <si>
    <t>LARGURA (M)</t>
  </si>
  <si>
    <t>SEINFRA-MG/DER-MG. SICOR-MG . Região Triângulo e Alto Paranaíba – Com Desoneração. JANEIRO/2026</t>
  </si>
  <si>
    <t>REFORMA - UBSF Dr. William Faiad</t>
  </si>
  <si>
    <t>Sala de observação</t>
  </si>
  <si>
    <t>Sala de curativos</t>
  </si>
  <si>
    <t>Banheiro PCD 1</t>
  </si>
  <si>
    <t>Banheiro PCD 2</t>
  </si>
  <si>
    <t>W.C FUNC FEM</t>
  </si>
  <si>
    <t>W.C FUNC MAS</t>
  </si>
  <si>
    <t>Portas madeira (24 unidades)</t>
  </si>
  <si>
    <t>Portas metálicas, Portão, Grades, Corrimãos e Marquise metálica</t>
  </si>
  <si>
    <t>DISPOSITIVO DE PROTEÇÃO CONTRA SURTOS (D.P.S.) 275V DE 8 A 40KA</t>
  </si>
  <si>
    <t>Torneiras (Consultórios, Banheiros, Vacinação, Consultório odontológico, Coordenação)</t>
  </si>
  <si>
    <t>Barras de apoio dos banheiros</t>
  </si>
  <si>
    <t>Banheiros e Coordenação</t>
  </si>
  <si>
    <t>Banheiros, Procedimento, Coordenação, Consultorios e Odonto, Vacinação e Curativos</t>
  </si>
  <si>
    <t xml:space="preserve">PAREDE </t>
  </si>
  <si>
    <t>Cobertura porta da frente</t>
  </si>
  <si>
    <t xml:space="preserve">Portas externas dos resíduos - 6 unidades </t>
  </si>
  <si>
    <t>Janela coordenação</t>
  </si>
  <si>
    <t xml:space="preserve"> LIMPEZA FINAL DE OBRA - (OBRAS CIVIS)</t>
  </si>
  <si>
    <t>Banheiros, Coordenação</t>
  </si>
  <si>
    <t>7.2</t>
  </si>
  <si>
    <t>PORTA LISA 80x210 C/PORTAL E ALISAR S/FERRAGENS</t>
  </si>
  <si>
    <t>PORTA LISA 90X210 COM PORTAL E ALISAR SEM FERRAGENS</t>
  </si>
  <si>
    <t>GRUPO DE SERVIÇO: 165 - TRANSPORTES</t>
  </si>
  <si>
    <t>TRANSPORTES</t>
  </si>
  <si>
    <t>TRANSPORTE DE ENTULHO EM CAÇAMBA ESTACIONÁRIA INCLUSO A CARGA MANUAL</t>
  </si>
  <si>
    <t>m³</t>
  </si>
  <si>
    <t>VOLUME</t>
  </si>
  <si>
    <t>3.17</t>
  </si>
  <si>
    <t>TUBO EM COBRE FLEXÍVEL, DN 3/8", COM ISOLAMENTO, INSTALADO EM RAMAL DE ALIMENTAÇÃO DE
AR-CONDICIONADO - FORNECIMENTO E INSTALAÇÃO. AF_07/2025</t>
  </si>
  <si>
    <t>Ares-condicionados</t>
  </si>
  <si>
    <t>RASGO E CHUMBAMENTO EM ALVENARIA PARA TUBOS DE SPLIT PAREDE DE 9000 A 24000 BTUS/H. AF_11/2021</t>
  </si>
  <si>
    <t>Cobertura porta da frente e fundos</t>
  </si>
  <si>
    <t>PORTA DE ABRIR DE 02 FOLHAS (VENEZIANA / VIDRO) PF-11 C/FERRAGENS - EXCLUSO VIDRO</t>
  </si>
  <si>
    <t>Portas externas dos corredores 2 unidades</t>
  </si>
  <si>
    <t>KIT DE PORTA-PRONTA DE MADEIRA EM ACABAMENTO MELAMÍNICO BRANCO, FOLHA LEVE OU MÉDIA, 70X210CM, EXCLUSIVE FECHADURA, FIXAÇÃO COM PREENCHIMENTO PARCIAL DE ESPUMA EXPANSIVA - FORNECIMENTO E INSTALAÇÃO. AF_10/2025</t>
  </si>
  <si>
    <t>Acesso dos funcionários</t>
  </si>
  <si>
    <t>DOBRADIÇA TIPO VAI E VEM EM LATÃO POLIDO 3". AF_10/2025</t>
  </si>
  <si>
    <t>Portas do acesso dos funcionários</t>
  </si>
  <si>
    <t>FECHADURA DE EMBUTIR COM CILINDRO, EXTERNA, COMPLETA, ACABAMENTO PADRÃO POPULAR, INCLUSO EXECUÇÃO DE FURO - FORNECIMENTO E INSTALAÇÃO. AF_10/2025</t>
  </si>
  <si>
    <t>Portas de madeira</t>
  </si>
  <si>
    <t>FECHADURA DE EMBUTIR PARA PORTA DE BANHEIRO, COMPLETA, ACABAMENTO PADRÃO POPULAR, INCLUSO EXECUÇÃO DE FURO - FORNECIMENTO E INSTALAÇÃO. AF_10/2025</t>
  </si>
  <si>
    <t>PUXADOR CENTRAL PARA ESQUADRIA DE MADEIRA. AF_10/2025</t>
  </si>
  <si>
    <t>Portas de madeira dos banheiros</t>
  </si>
  <si>
    <t>ED-7066</t>
  </si>
  <si>
    <t>FORNECIMENTO DE VISOR (30X20)CM DE VIDRO EM CRISTAL INCOLOR FIXO, ESP. 4MM, INCLUSIVE MOLDURA DE MADEIRA</t>
  </si>
  <si>
    <t xml:space="preserve">Resíduos de demolição </t>
  </si>
  <si>
    <t>4.3</t>
  </si>
  <si>
    <t>4.4</t>
  </si>
  <si>
    <t>4.6</t>
  </si>
  <si>
    <t>4.5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</si>
  <si>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</si>
  <si>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</si>
  <si>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</si>
  <si>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</si>
  <si>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</si>
  <si>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</si>
  <si>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</si>
  <si>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</si>
  <si>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</si>
  <si>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</si>
  <si>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5.2</t>
  </si>
  <si>
    <t>5.3</t>
  </si>
  <si>
    <t>7.3</t>
  </si>
  <si>
    <t>7.4</t>
  </si>
  <si>
    <t>9.2</t>
  </si>
  <si>
    <t>9.3</t>
  </si>
  <si>
    <t>9.4</t>
  </si>
  <si>
    <t>9.5</t>
  </si>
  <si>
    <t>9.6</t>
  </si>
  <si>
    <t>9.7</t>
  </si>
  <si>
    <t>9.8</t>
  </si>
  <si>
    <t>12.3</t>
  </si>
  <si>
    <t>12.4</t>
  </si>
  <si>
    <t>12.5</t>
  </si>
  <si>
    <t>12.6</t>
  </si>
  <si>
    <t>12.7</t>
  </si>
  <si>
    <t>12.8</t>
  </si>
  <si>
    <t>14.1</t>
  </si>
  <si>
    <t>14.2</t>
  </si>
  <si>
    <t>14.3</t>
  </si>
  <si>
    <t>14.4</t>
  </si>
  <si>
    <t>SETOP-MG</t>
  </si>
  <si>
    <t>CAIXA DE PASSAGEM POLAR PARA AR CONDICIONADO SPLIT</t>
  </si>
  <si>
    <t>14.5</t>
  </si>
  <si>
    <t>ORSE</t>
  </si>
  <si>
    <t>Rua 412, Nº 150, Bairro Pontal Norte, Catalão/GO.</t>
  </si>
  <si>
    <t>333 - TABELA DE CUSTOS DE OBRAS CIVIS - T333 - FEVEREIRO/2026 - COM DESONERAÇÃO</t>
  </si>
  <si>
    <t>333 - TABELA DE CUSTOS DE OBRAS CIVIS - T333 - FEVEREIRO/2026 - COM DESONERAÇÃO                                  
SINAPI ABRIL/2026 - COM DESONERAÇÃO SEINFRA-MG/DER-MG. SICOR-MG . Região Triângulo e Alto Paranaíba – Com Desoneração. JANEIRO/2026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</si>
</sst>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\.m"/>
    <numFmt numFmtId="165" formatCode="_-&quot;R$&quot;* #,##0.00_-;\-&quot;R$&quot;* #,##0.00_-;_-&quot;R$&quot;* &quot;-&quot;??_-;_-@"/>
    <numFmt numFmtId="166" formatCode="mmmm/d"/>
    <numFmt numFmtId="167" formatCode="_-&quot;R$&quot;\ * #,##0.00_-;\-&quot;R$&quot;\ * #,##0.00_-;_-&quot;R$&quot;\ * &quot;-&quot;??_-;_-@"/>
    <numFmt numFmtId="168" formatCode="&quot;R$&quot;\ #,##0.00"/>
    <numFmt numFmtId="169" formatCode="_-&quot;R$&quot;* #,##0.00_-;\-&quot;R$&quot;* #,##0.00_-;_-&quot;R$&quot;* &quot;-&quot;??_-;_-@_-"/>
    <numFmt numFmtId="170" formatCode="_(&quot;R$ &quot;* #,##0.00_);_(&quot;R$ &quot;* \(#,##0.00\);_(&quot;R$ &quot;* &quot;-&quot;??_);_(@_)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trike/>
      <sz val="11"/>
      <color theme="1"/>
      <name val="Arial"/>
      <family val="2"/>
    </font>
    <font>
      <b/>
      <sz val="11"/>
      <color rgb="FF444444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sz val="10"/>
      <name val="Arial Narrow"/>
      <family val="2"/>
    </font>
    <font>
      <sz val="11"/>
      <name val="Calibri"/>
      <family val="2"/>
      <scheme val="minor"/>
    </font>
    <font>
      <b/>
      <sz val="12"/>
      <color theme="3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A8D08D"/>
        <bgColor rgb="FFA8D08D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1FB829"/>
        <bgColor rgb="FF1FB829"/>
      </patternFill>
    </fill>
    <fill>
      <patternFill patternType="solid">
        <fgColor rgb="FFF2F2F2"/>
        <bgColor rgb="FFF2F2F2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FE79B"/>
      </patternFill>
    </fill>
    <fill>
      <patternFill patternType="solid">
        <fgColor theme="0"/>
        <bgColor theme="7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/>
        <bgColor indexed="64"/>
      </patternFill>
    </fill>
  </fills>
  <borders count="20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EABAB"/>
      </left>
      <right style="thin">
        <color rgb="FFAEABAB"/>
      </right>
      <top/>
      <bottom style="thin">
        <color rgb="FFAEABAB"/>
      </bottom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AEABAB"/>
      </left>
      <right style="medium">
        <color rgb="FF000000"/>
      </right>
      <top/>
      <bottom style="thin">
        <color rgb="FFAEABAB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D0CECE"/>
      </right>
      <top style="medium">
        <color rgb="FF000000"/>
      </top>
      <bottom/>
      <diagonal/>
    </border>
    <border>
      <left style="thin">
        <color rgb="FFD0CECE"/>
      </left>
      <right/>
      <top style="medium">
        <color rgb="FF000000"/>
      </top>
      <bottom style="thin">
        <color rgb="FFD0CECE"/>
      </bottom>
      <diagonal/>
    </border>
    <border>
      <left/>
      <right/>
      <top style="medium">
        <color rgb="FF000000"/>
      </top>
      <bottom style="thin">
        <color rgb="FFD0CECE"/>
      </bottom>
      <diagonal/>
    </border>
    <border>
      <left/>
      <right style="medium">
        <color rgb="FF000000"/>
      </right>
      <top style="medium">
        <color rgb="FF000000"/>
      </top>
      <bottom style="thin">
        <color rgb="FFD0CECE"/>
      </bottom>
      <diagonal/>
    </border>
    <border>
      <left/>
      <right style="thin">
        <color rgb="FFD0CECE"/>
      </right>
      <top/>
      <bottom/>
      <diagonal/>
    </border>
    <border>
      <left style="thin">
        <color rgb="FFD0CECE"/>
      </left>
      <right/>
      <top style="thin">
        <color rgb="FFD0CECE"/>
      </top>
      <bottom style="thin">
        <color rgb="FFD0CECE"/>
      </bottom>
      <diagonal/>
    </border>
    <border>
      <left/>
      <right/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medium">
        <color rgb="FF000000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 style="thin">
        <color rgb="FFD0CECE"/>
      </top>
      <bottom/>
      <diagonal/>
    </border>
    <border>
      <left/>
      <right/>
      <top style="thin">
        <color rgb="FFD0CECE"/>
      </top>
      <bottom/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medium">
        <color rgb="FF000000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medium">
        <color rgb="FF000000"/>
      </left>
      <right/>
      <top/>
      <bottom style="thin">
        <color rgb="FFD0CECE"/>
      </bottom>
      <diagonal/>
    </border>
    <border>
      <left/>
      <right/>
      <top/>
      <bottom style="thin">
        <color rgb="FFD0CECE"/>
      </bottom>
      <diagonal/>
    </border>
    <border>
      <left/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D0CECE"/>
      </right>
      <top/>
      <bottom style="thin">
        <color rgb="FFCCCCCC"/>
      </bottom>
      <diagonal/>
    </border>
    <border>
      <left style="thin">
        <color rgb="FFD0CECE"/>
      </left>
      <right/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medium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medium">
        <color rgb="FF000000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medium">
        <color rgb="FF000000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medium">
        <color rgb="FF000000"/>
      </right>
      <top/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/>
      <right/>
      <top style="thin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AEABAB"/>
      </right>
      <top style="thin">
        <color rgb="FFAEABAB"/>
      </top>
      <bottom/>
      <diagonal/>
    </border>
    <border>
      <left style="thin">
        <color rgb="FFAEABAB"/>
      </left>
      <right style="medium">
        <color rgb="FF000000"/>
      </right>
      <top style="thin">
        <color rgb="FFAEABAB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AEABAB"/>
      </left>
      <right/>
      <top style="thin">
        <color rgb="FFAEABAB"/>
      </top>
      <bottom style="thin">
        <color rgb="FFAEABAB"/>
      </bottom>
      <diagonal/>
    </border>
    <border>
      <left style="thin">
        <color rgb="FFAEABAB"/>
      </left>
      <right style="thin">
        <color theme="0" tint="-0.34998626667073579"/>
      </right>
      <top style="thin">
        <color theme="0" tint="-0.34998626667073579"/>
      </top>
      <bottom style="thin">
        <color rgb="FFAEABAB"/>
      </bottom>
      <diagonal/>
    </border>
    <border>
      <left style="thin">
        <color rgb="FFAEABAB"/>
      </left>
      <right/>
      <top/>
      <bottom style="thin">
        <color rgb="FFAEABAB"/>
      </bottom>
      <diagonal/>
    </border>
    <border>
      <left style="thin">
        <color rgb="FFAEABAB"/>
      </left>
      <right style="thin">
        <color theme="0" tint="-0.34998626667073579"/>
      </right>
      <top style="thin">
        <color rgb="FF000000"/>
      </top>
      <bottom style="thin">
        <color rgb="FFAEABAB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5D5D5"/>
      </left>
      <right style="thin">
        <color rgb="FFD5D5D5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AEABAB"/>
      </left>
      <right/>
      <top style="thin">
        <color rgb="FFAEABAB"/>
      </top>
      <bottom style="thin">
        <color rgb="FF000000"/>
      </bottom>
      <diagonal/>
    </border>
    <border>
      <left/>
      <right style="thin">
        <color rgb="FFAEABAB"/>
      </right>
      <top style="thin">
        <color rgb="FFAEABAB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AEABAB"/>
      </left>
      <right/>
      <top style="thin">
        <color theme="2" tint="-0.14999847407452621"/>
      </top>
      <bottom style="thin">
        <color rgb="FF000000"/>
      </bottom>
      <diagonal/>
    </border>
    <border>
      <left style="thin">
        <color rgb="FFAEABAB"/>
      </left>
      <right/>
      <top/>
      <bottom/>
      <diagonal/>
    </border>
    <border>
      <left/>
      <right style="thin">
        <color rgb="FFAEABAB"/>
      </right>
      <top/>
      <bottom/>
      <diagonal/>
    </border>
    <border>
      <left style="thin">
        <color rgb="FFAEABAB"/>
      </left>
      <right/>
      <top style="thin">
        <color rgb="FFAEABAB"/>
      </top>
      <bottom style="thin">
        <color theme="2" tint="-0.14999847407452621"/>
      </bottom>
      <diagonal/>
    </border>
    <border>
      <left/>
      <right style="thin">
        <color rgb="FFAEABAB"/>
      </right>
      <top style="thin">
        <color rgb="FFAEABAB"/>
      </top>
      <bottom style="thin">
        <color theme="2" tint="-0.14999847407452621"/>
      </bottom>
      <diagonal/>
    </border>
    <border>
      <left/>
      <right style="thin">
        <color rgb="FFAEABAB"/>
      </right>
      <top style="thin">
        <color rgb="FF000000"/>
      </top>
      <bottom/>
      <diagonal/>
    </border>
    <border>
      <left style="thin">
        <color rgb="FFAEABAB"/>
      </left>
      <right/>
      <top style="thin">
        <color rgb="FF000000"/>
      </top>
      <bottom/>
      <diagonal/>
    </border>
    <border>
      <left style="thin">
        <color theme="2" tint="-0.14999847407452621"/>
      </left>
      <right style="thin">
        <color rgb="FFAEABAB"/>
      </right>
      <top style="thin">
        <color theme="2" tint="-0.14999847407452621"/>
      </top>
      <bottom style="thin">
        <color rgb="FF000000"/>
      </bottom>
      <diagonal/>
    </border>
    <border>
      <left style="thin">
        <color theme="2" tint="-0.14999847407452621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AEABAB"/>
      </right>
      <top/>
      <bottom style="thin">
        <color rgb="FFAEABAB"/>
      </bottom>
      <diagonal/>
    </border>
    <border>
      <left/>
      <right style="medium">
        <color indexed="64"/>
      </right>
      <top/>
      <bottom style="thin">
        <color rgb="FFAEABAB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rgb="FFAEABAB"/>
      </bottom>
      <diagonal/>
    </border>
    <border>
      <left/>
      <right style="medium">
        <color indexed="64"/>
      </right>
      <top style="thin">
        <color rgb="FFAEABAB"/>
      </top>
      <bottom style="thin">
        <color rgb="FFAEABAB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rgb="FFAEABAB"/>
      </right>
      <top style="thin">
        <color rgb="FF000000"/>
      </top>
      <bottom style="thin">
        <color theme="2" tint="-0.1499984740745262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rgb="FFAEABAB"/>
      </right>
      <top/>
      <bottom/>
      <diagonal/>
    </border>
    <border>
      <left style="medium">
        <color indexed="64"/>
      </left>
      <right style="thin">
        <color rgb="FFAEABAB"/>
      </right>
      <top style="thin">
        <color theme="2" tint="-0.14999847407452621"/>
      </top>
      <bottom/>
      <diagonal/>
    </border>
    <border>
      <left style="medium">
        <color indexed="64"/>
      </left>
      <right style="thin">
        <color rgb="FFAEABAB"/>
      </right>
      <top style="thin">
        <color theme="2" tint="-0.14999847407452621"/>
      </top>
      <bottom style="thin">
        <color theme="2" tint="-0.14999847407452621"/>
      </bottom>
      <diagonal/>
    </border>
    <border>
      <left style="medium">
        <color indexed="64"/>
      </left>
      <right style="thin">
        <color rgb="FFAEABAB"/>
      </right>
      <top/>
      <bottom style="thin">
        <color theme="2" tint="-0.14999847407452621"/>
      </bottom>
      <diagonal/>
    </border>
    <border>
      <left style="thin">
        <color rgb="FFAEABAB"/>
      </left>
      <right style="medium">
        <color indexed="64"/>
      </right>
      <top style="thin">
        <color theme="0" tint="-0.34998626667073579"/>
      </top>
      <bottom style="thin">
        <color rgb="FFAEABAB"/>
      </bottom>
      <diagonal/>
    </border>
    <border>
      <left style="medium">
        <color indexed="64"/>
      </left>
      <right/>
      <top style="thin">
        <color rgb="FF000000"/>
      </top>
      <bottom/>
      <diagonal/>
    </border>
  </borders>
  <cellStyleXfs count="29">
    <xf numFmtId="0" fontId="0" fillId="0" borderId="0"/>
    <xf numFmtId="0" fontId="32" fillId="0" borderId="101"/>
    <xf numFmtId="44" fontId="32" fillId="0" borderId="101" applyFont="0" applyFill="0" applyBorder="0" applyAlignment="0" applyProtection="0"/>
    <xf numFmtId="0" fontId="32" fillId="0" borderId="101"/>
    <xf numFmtId="0" fontId="32" fillId="0" borderId="101"/>
    <xf numFmtId="0" fontId="32" fillId="0" borderId="101"/>
    <xf numFmtId="0" fontId="1" fillId="0" borderId="101"/>
    <xf numFmtId="169" fontId="1" fillId="0" borderId="101" applyFont="0" applyFill="0" applyBorder="0" applyAlignment="0" applyProtection="0"/>
    <xf numFmtId="43" fontId="1" fillId="0" borderId="101" applyFont="0" applyFill="0" applyBorder="0" applyAlignment="0" applyProtection="0"/>
    <xf numFmtId="169" fontId="1" fillId="0" borderId="101" applyFont="0" applyFill="0" applyBorder="0" applyAlignment="0" applyProtection="0"/>
    <xf numFmtId="43" fontId="1" fillId="0" borderId="101" applyFont="0" applyFill="0" applyBorder="0" applyAlignment="0" applyProtection="0"/>
    <xf numFmtId="0" fontId="35" fillId="0" borderId="101"/>
    <xf numFmtId="170" fontId="35" fillId="0" borderId="101" applyFont="0" applyFill="0" applyBorder="0" applyAlignment="0" applyProtection="0"/>
    <xf numFmtId="43" fontId="35" fillId="0" borderId="101" applyFont="0" applyFill="0" applyBorder="0" applyAlignment="0" applyProtection="0"/>
    <xf numFmtId="169" fontId="1" fillId="0" borderId="101" applyFont="0" applyFill="0" applyBorder="0" applyAlignment="0" applyProtection="0"/>
    <xf numFmtId="43" fontId="1" fillId="0" borderId="101" applyFont="0" applyFill="0" applyBorder="0" applyAlignment="0" applyProtection="0"/>
    <xf numFmtId="169" fontId="1" fillId="0" borderId="101" applyFont="0" applyFill="0" applyBorder="0" applyAlignment="0" applyProtection="0"/>
    <xf numFmtId="43" fontId="1" fillId="0" borderId="101" applyFont="0" applyFill="0" applyBorder="0" applyAlignment="0" applyProtection="0"/>
    <xf numFmtId="43" fontId="35" fillId="0" borderId="101" applyFont="0" applyFill="0" applyBorder="0" applyAlignment="0" applyProtection="0"/>
    <xf numFmtId="9" fontId="1" fillId="0" borderId="101" applyFont="0" applyFill="0" applyBorder="0" applyAlignment="0" applyProtection="0"/>
    <xf numFmtId="0" fontId="1" fillId="0" borderId="101"/>
    <xf numFmtId="43" fontId="1" fillId="0" borderId="101" applyFont="0" applyFill="0" applyBorder="0" applyAlignment="0" applyProtection="0"/>
    <xf numFmtId="0" fontId="37" fillId="0" borderId="101"/>
    <xf numFmtId="0" fontId="1" fillId="0" borderId="101"/>
    <xf numFmtId="43" fontId="35" fillId="0" borderId="101" applyFont="0" applyFill="0" applyBorder="0" applyAlignment="0" applyProtection="0"/>
    <xf numFmtId="0" fontId="1" fillId="0" borderId="101"/>
    <xf numFmtId="9" fontId="1" fillId="0" borderId="101" applyFont="0" applyFill="0" applyBorder="0" applyAlignment="0" applyProtection="0"/>
    <xf numFmtId="44" fontId="1" fillId="0" borderId="101" applyFont="0" applyFill="0" applyBorder="0" applyAlignment="0" applyProtection="0"/>
    <xf numFmtId="0" fontId="38" fillId="18" borderId="141" applyBorder="0"/>
  </cellStyleXfs>
  <cellXfs count="748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vertical="center"/>
    </xf>
    <xf numFmtId="2" fontId="3" fillId="4" borderId="11" xfId="0" applyNumberFormat="1" applyFont="1" applyFill="1" applyBorder="1" applyAlignment="1">
      <alignment vertical="center" wrapText="1"/>
    </xf>
    <xf numFmtId="2" fontId="7" fillId="0" borderId="1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 wrapText="1"/>
    </xf>
    <xf numFmtId="164" fontId="3" fillId="4" borderId="21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9" fillId="5" borderId="2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2" fontId="9" fillId="0" borderId="0" xfId="0" applyNumberFormat="1" applyFont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5" fillId="5" borderId="29" xfId="0" applyFont="1" applyFill="1" applyBorder="1" applyAlignment="1">
      <alignment horizontal="center" vertical="top"/>
    </xf>
    <xf numFmtId="0" fontId="5" fillId="5" borderId="20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2" fontId="3" fillId="2" borderId="35" xfId="0" applyNumberFormat="1" applyFont="1" applyFill="1" applyBorder="1" applyAlignment="1">
      <alignment horizontal="center" vertical="center"/>
    </xf>
    <xf numFmtId="165" fontId="3" fillId="2" borderId="36" xfId="0" applyNumberFormat="1" applyFont="1" applyFill="1" applyBorder="1" applyAlignment="1">
      <alignment horizontal="center" vertical="center"/>
    </xf>
    <xf numFmtId="165" fontId="3" fillId="2" borderId="35" xfId="0" applyNumberFormat="1" applyFont="1" applyFill="1" applyBorder="1" applyAlignment="1">
      <alignment horizontal="center" vertical="center"/>
    </xf>
    <xf numFmtId="165" fontId="3" fillId="2" borderId="37" xfId="0" applyNumberFormat="1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2" fontId="2" fillId="0" borderId="43" xfId="0" applyNumberFormat="1" applyFont="1" applyBorder="1" applyAlignment="1">
      <alignment horizontal="left" vertical="center" wrapText="1"/>
    </xf>
    <xf numFmtId="165" fontId="10" fillId="0" borderId="42" xfId="0" applyNumberFormat="1" applyFont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2" fontId="10" fillId="0" borderId="43" xfId="0" applyNumberFormat="1" applyFont="1" applyBorder="1" applyAlignment="1">
      <alignment horizontal="center" vertical="center" wrapText="1"/>
    </xf>
    <xf numFmtId="165" fontId="2" fillId="0" borderId="42" xfId="0" applyNumberFormat="1" applyFont="1" applyBorder="1" applyAlignment="1">
      <alignment horizontal="left" vertical="center"/>
    </xf>
    <xf numFmtId="2" fontId="2" fillId="0" borderId="4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166" fontId="5" fillId="11" borderId="11" xfId="0" applyNumberFormat="1" applyFont="1" applyFill="1" applyBorder="1" applyAlignment="1">
      <alignment horizontal="center" vertical="center"/>
    </xf>
    <xf numFmtId="0" fontId="5" fillId="5" borderId="11" xfId="0" applyFont="1" applyFill="1" applyBorder="1"/>
    <xf numFmtId="165" fontId="5" fillId="5" borderId="11" xfId="0" applyNumberFormat="1" applyFont="1" applyFill="1" applyBorder="1" applyAlignment="1">
      <alignment vertical="center"/>
    </xf>
    <xf numFmtId="10" fontId="2" fillId="5" borderId="11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/>
    <xf numFmtId="10" fontId="5" fillId="5" borderId="11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5" borderId="5" xfId="0" applyFont="1" applyFill="1" applyBorder="1" applyAlignment="1">
      <alignment horizontal="center" vertical="top"/>
    </xf>
    <xf numFmtId="165" fontId="10" fillId="0" borderId="44" xfId="0" applyNumberFormat="1" applyFont="1" applyBorder="1" applyAlignment="1">
      <alignment horizontal="left" vertical="center"/>
    </xf>
    <xf numFmtId="0" fontId="14" fillId="7" borderId="6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7" borderId="71" xfId="0" applyFont="1" applyFill="1" applyBorder="1" applyAlignment="1">
      <alignment horizontal="left" vertical="center" wrapText="1"/>
    </xf>
    <xf numFmtId="0" fontId="19" fillId="7" borderId="86" xfId="0" applyFont="1" applyFill="1" applyBorder="1" applyAlignment="1">
      <alignment vertical="center" wrapText="1"/>
    </xf>
    <xf numFmtId="10" fontId="20" fillId="7" borderId="89" xfId="0" applyNumberFormat="1" applyFont="1" applyFill="1" applyBorder="1" applyAlignment="1">
      <alignment horizontal="center" vertical="center" wrapText="1"/>
    </xf>
    <xf numFmtId="0" fontId="19" fillId="7" borderId="97" xfId="0" applyFont="1" applyFill="1" applyBorder="1" applyAlignment="1">
      <alignment horizontal="left" vertical="center" wrapText="1"/>
    </xf>
    <xf numFmtId="10" fontId="21" fillId="7" borderId="8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90" xfId="0" applyFont="1" applyBorder="1" applyAlignment="1">
      <alignment horizontal="center" vertical="center"/>
    </xf>
    <xf numFmtId="165" fontId="5" fillId="2" borderId="105" xfId="0" applyNumberFormat="1" applyFont="1" applyFill="1" applyBorder="1" applyAlignment="1">
      <alignment horizontal="center" vertical="center"/>
    </xf>
    <xf numFmtId="165" fontId="5" fillId="2" borderId="14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vertical="center"/>
    </xf>
    <xf numFmtId="165" fontId="3" fillId="0" borderId="11" xfId="0" applyNumberFormat="1" applyFont="1" applyBorder="1" applyAlignment="1">
      <alignment horizontal="center" vertical="center"/>
    </xf>
    <xf numFmtId="165" fontId="23" fillId="0" borderId="101" xfId="0" applyNumberFormat="1" applyFont="1" applyBorder="1" applyAlignment="1">
      <alignment vertical="center"/>
    </xf>
    <xf numFmtId="168" fontId="3" fillId="0" borderId="101" xfId="0" applyNumberFormat="1" applyFont="1" applyBorder="1" applyAlignment="1">
      <alignment horizontal="center" vertical="center"/>
    </xf>
    <xf numFmtId="0" fontId="0" fillId="0" borderId="0" xfId="0" applyFont="1" applyAlignment="1"/>
    <xf numFmtId="0" fontId="4" fillId="0" borderId="104" xfId="0" applyFont="1" applyBorder="1"/>
    <xf numFmtId="0" fontId="4" fillId="0" borderId="34" xfId="0" applyFont="1" applyBorder="1"/>
    <xf numFmtId="0" fontId="0" fillId="0" borderId="0" xfId="0" applyFont="1" applyAlignment="1"/>
    <xf numFmtId="0" fontId="27" fillId="5" borderId="48" xfId="0" applyFont="1" applyFill="1" applyBorder="1" applyAlignment="1">
      <alignment horizontal="center" vertical="center"/>
    </xf>
    <xf numFmtId="165" fontId="28" fillId="0" borderId="107" xfId="0" applyNumberFormat="1" applyFont="1" applyBorder="1" applyAlignment="1">
      <alignment horizontal="left" vertical="center"/>
    </xf>
    <xf numFmtId="165" fontId="28" fillId="0" borderId="108" xfId="0" applyNumberFormat="1" applyFont="1" applyBorder="1" applyAlignment="1">
      <alignment horizontal="left" vertical="center"/>
    </xf>
    <xf numFmtId="0" fontId="0" fillId="0" borderId="0" xfId="0" applyFont="1" applyAlignment="1"/>
    <xf numFmtId="2" fontId="3" fillId="4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7" fillId="0" borderId="106" xfId="0" applyFont="1" applyBorder="1" applyAlignment="1">
      <alignment horizontal="left" vertical="center" wrapText="1"/>
    </xf>
    <xf numFmtId="2" fontId="3" fillId="4" borderId="53" xfId="0" applyNumberFormat="1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0" fillId="0" borderId="0" xfId="0" applyFont="1" applyAlignment="1"/>
    <xf numFmtId="168" fontId="3" fillId="0" borderId="11" xfId="0" applyNumberFormat="1" applyFont="1" applyBorder="1" applyAlignment="1">
      <alignment vertical="center"/>
    </xf>
    <xf numFmtId="168" fontId="3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center"/>
    </xf>
    <xf numFmtId="2" fontId="33" fillId="0" borderId="14" xfId="0" applyNumberFormat="1" applyFont="1" applyFill="1" applyBorder="1" applyAlignment="1">
      <alignment horizontal="center"/>
    </xf>
    <xf numFmtId="0" fontId="4" fillId="14" borderId="14" xfId="0" applyFont="1" applyFill="1" applyBorder="1"/>
    <xf numFmtId="44" fontId="10" fillId="0" borderId="42" xfId="0" applyNumberFormat="1" applyFont="1" applyBorder="1" applyAlignment="1">
      <alignment horizontal="left" vertical="center"/>
    </xf>
    <xf numFmtId="2" fontId="7" fillId="0" borderId="1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26" fillId="5" borderId="101" xfId="0" applyFont="1" applyFill="1" applyBorder="1" applyAlignment="1">
      <alignment vertical="center"/>
    </xf>
    <xf numFmtId="0" fontId="7" fillId="0" borderId="90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2" fontId="33" fillId="0" borderId="106" xfId="0" applyNumberFormat="1" applyFont="1" applyFill="1" applyBorder="1" applyAlignment="1">
      <alignment horizontal="center"/>
    </xf>
    <xf numFmtId="0" fontId="7" fillId="0" borderId="106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left" vertical="center" wrapText="1"/>
    </xf>
    <xf numFmtId="0" fontId="0" fillId="0" borderId="124" xfId="0" applyFont="1" applyBorder="1" applyAlignment="1"/>
    <xf numFmtId="0" fontId="0" fillId="0" borderId="101" xfId="0" applyFont="1" applyBorder="1" applyAlignment="1"/>
    <xf numFmtId="164" fontId="3" fillId="4" borderId="106" xfId="0" applyNumberFormat="1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2" fontId="3" fillId="4" borderId="4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 wrapText="1"/>
    </xf>
    <xf numFmtId="2" fontId="7" fillId="0" borderId="101" xfId="0" applyNumberFormat="1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165" fontId="10" fillId="0" borderId="125" xfId="0" applyNumberFormat="1" applyFont="1" applyBorder="1" applyAlignment="1">
      <alignment horizontal="right" vertical="center" wrapText="1"/>
    </xf>
    <xf numFmtId="165" fontId="10" fillId="0" borderId="126" xfId="0" applyNumberFormat="1" applyFont="1" applyBorder="1" applyAlignment="1">
      <alignment horizontal="right" vertical="center" wrapText="1"/>
    </xf>
    <xf numFmtId="165" fontId="2" fillId="0" borderId="127" xfId="0" applyNumberFormat="1" applyFont="1" applyBorder="1" applyAlignment="1">
      <alignment horizontal="center" vertical="center" wrapText="1"/>
    </xf>
    <xf numFmtId="165" fontId="10" fillId="0" borderId="128" xfId="0" applyNumberFormat="1" applyFont="1" applyBorder="1" applyAlignment="1">
      <alignment horizontal="right" vertical="center" wrapText="1"/>
    </xf>
    <xf numFmtId="0" fontId="0" fillId="0" borderId="129" xfId="0" applyFont="1" applyBorder="1" applyAlignment="1"/>
    <xf numFmtId="0" fontId="0" fillId="0" borderId="130" xfId="0" applyFont="1" applyBorder="1" applyAlignment="1"/>
    <xf numFmtId="44" fontId="0" fillId="0" borderId="0" xfId="0" applyNumberFormat="1" applyFont="1" applyAlignment="1"/>
    <xf numFmtId="2" fontId="9" fillId="5" borderId="101" xfId="0" applyNumberFormat="1" applyFont="1" applyFill="1" applyBorder="1" applyAlignment="1">
      <alignment vertical="center" wrapText="1"/>
    </xf>
    <xf numFmtId="2" fontId="9" fillId="5" borderId="101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10" fontId="2" fillId="5" borderId="53" xfId="0" applyNumberFormat="1" applyFont="1" applyFill="1" applyBorder="1" applyAlignment="1">
      <alignment horizontal="center" vertical="center"/>
    </xf>
    <xf numFmtId="167" fontId="5" fillId="5" borderId="11" xfId="0" applyNumberFormat="1" applyFont="1" applyFill="1" applyBorder="1" applyAlignment="1">
      <alignment horizontal="center" vertical="center"/>
    </xf>
    <xf numFmtId="167" fontId="5" fillId="5" borderId="56" xfId="0" applyNumberFormat="1" applyFont="1" applyFill="1" applyBorder="1" applyAlignment="1">
      <alignment horizontal="center" vertical="center"/>
    </xf>
    <xf numFmtId="167" fontId="5" fillId="0" borderId="56" xfId="0" applyNumberFormat="1" applyFont="1" applyFill="1" applyBorder="1" applyAlignment="1">
      <alignment horizontal="center" vertical="center"/>
    </xf>
    <xf numFmtId="10" fontId="5" fillId="5" borderId="106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101" xfId="0" applyFont="1" applyFill="1" applyBorder="1" applyAlignment="1"/>
    <xf numFmtId="0" fontId="0" fillId="0" borderId="0" xfId="0" applyFont="1" applyAlignment="1"/>
    <xf numFmtId="0" fontId="7" fillId="0" borderId="38" xfId="0" applyFont="1" applyBorder="1" applyAlignment="1">
      <alignment horizontal="center" vertical="center"/>
    </xf>
    <xf numFmtId="0" fontId="0" fillId="0" borderId="0" xfId="0" applyFont="1" applyAlignment="1"/>
    <xf numFmtId="2" fontId="7" fillId="0" borderId="106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0" fillId="0" borderId="0" xfId="0" applyFont="1" applyAlignment="1"/>
    <xf numFmtId="2" fontId="3" fillId="4" borderId="16" xfId="4" applyNumberFormat="1" applyFont="1" applyFill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11" xfId="4" applyFont="1" applyBorder="1" applyAlignment="1">
      <alignment horizontal="left" vertical="center" wrapText="1"/>
    </xf>
    <xf numFmtId="2" fontId="7" fillId="0" borderId="16" xfId="4" applyNumberFormat="1" applyFont="1" applyBorder="1" applyAlignment="1">
      <alignment horizontal="center" vertical="center" wrapText="1"/>
    </xf>
    <xf numFmtId="164" fontId="3" fillId="4" borderId="9" xfId="4" applyNumberFormat="1" applyFont="1" applyFill="1" applyBorder="1" applyAlignment="1">
      <alignment horizontal="center" vertical="center"/>
    </xf>
    <xf numFmtId="0" fontId="3" fillId="4" borderId="11" xfId="4" applyFont="1" applyFill="1" applyBorder="1" applyAlignment="1">
      <alignment horizontal="center" vertical="center" wrapText="1"/>
    </xf>
    <xf numFmtId="0" fontId="3" fillId="4" borderId="11" xfId="4" applyFont="1" applyFill="1" applyBorder="1" applyAlignment="1">
      <alignment horizontal="left" vertical="center" wrapText="1"/>
    </xf>
    <xf numFmtId="0" fontId="0" fillId="0" borderId="101" xfId="5" applyFont="1" applyAlignment="1"/>
    <xf numFmtId="0" fontId="7" fillId="0" borderId="101" xfId="5" applyFont="1" applyAlignment="1">
      <alignment vertical="center"/>
    </xf>
    <xf numFmtId="2" fontId="3" fillId="4" borderId="16" xfId="5" applyNumberFormat="1" applyFont="1" applyFill="1" applyBorder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2" fontId="7" fillId="0" borderId="16" xfId="5" applyNumberFormat="1" applyFont="1" applyBorder="1" applyAlignment="1">
      <alignment horizontal="center" vertical="center" wrapText="1"/>
    </xf>
    <xf numFmtId="0" fontId="3" fillId="4" borderId="11" xfId="5" applyFont="1" applyFill="1" applyBorder="1" applyAlignment="1">
      <alignment horizontal="center" vertical="center" wrapText="1"/>
    </xf>
    <xf numFmtId="0" fontId="3" fillId="4" borderId="11" xfId="5" applyFont="1" applyFill="1" applyBorder="1" applyAlignment="1">
      <alignment horizontal="left" vertical="center" wrapText="1"/>
    </xf>
    <xf numFmtId="2" fontId="7" fillId="0" borderId="106" xfId="16" applyNumberFormat="1" applyFont="1" applyBorder="1" applyAlignment="1">
      <alignment horizontal="center" vertical="center"/>
    </xf>
    <xf numFmtId="2" fontId="7" fillId="0" borderId="132" xfId="16" applyNumberFormat="1" applyFont="1" applyBorder="1" applyAlignment="1">
      <alignment horizontal="center" vertical="center"/>
    </xf>
    <xf numFmtId="0" fontId="3" fillId="15" borderId="106" xfId="0" applyFont="1" applyFill="1" applyBorder="1" applyAlignment="1">
      <alignment horizontal="center" vertical="center"/>
    </xf>
    <xf numFmtId="0" fontId="3" fillId="17" borderId="131" xfId="0" applyFont="1" applyFill="1" applyBorder="1" applyAlignment="1">
      <alignment horizontal="center" vertical="center"/>
    </xf>
    <xf numFmtId="0" fontId="3" fillId="17" borderId="121" xfId="0" applyFont="1" applyFill="1" applyBorder="1" applyAlignment="1">
      <alignment horizontal="center" vertical="center"/>
    </xf>
    <xf numFmtId="0" fontId="7" fillId="0" borderId="112" xfId="0" applyFont="1" applyBorder="1" applyAlignment="1">
      <alignment vertical="center"/>
    </xf>
    <xf numFmtId="0" fontId="7" fillId="0" borderId="140" xfId="0" applyFont="1" applyBorder="1" applyAlignment="1">
      <alignment vertical="center"/>
    </xf>
    <xf numFmtId="0" fontId="7" fillId="0" borderId="101" xfId="0" applyFont="1" applyBorder="1" applyAlignment="1">
      <alignment vertical="center"/>
    </xf>
    <xf numFmtId="2" fontId="3" fillId="15" borderId="106" xfId="0" applyNumberFormat="1" applyFont="1" applyFill="1" applyBorder="1" applyAlignment="1">
      <alignment horizontal="center" vertical="center"/>
    </xf>
    <xf numFmtId="2" fontId="3" fillId="15" borderId="132" xfId="0" applyNumberFormat="1" applyFont="1" applyFill="1" applyBorder="1" applyAlignment="1">
      <alignment horizontal="center" vertical="center"/>
    </xf>
    <xf numFmtId="0" fontId="34" fillId="15" borderId="106" xfId="0" applyFont="1" applyFill="1" applyBorder="1" applyAlignment="1">
      <alignment horizontal="left" vertical="center" wrapText="1"/>
    </xf>
    <xf numFmtId="0" fontId="3" fillId="15" borderId="137" xfId="0" applyFont="1" applyFill="1" applyBorder="1" applyAlignment="1"/>
    <xf numFmtId="0" fontId="3" fillId="15" borderId="122" xfId="0" applyFont="1" applyFill="1" applyBorder="1" applyAlignment="1"/>
    <xf numFmtId="0" fontId="3" fillId="15" borderId="123" xfId="0" applyFont="1" applyFill="1" applyBorder="1" applyAlignment="1"/>
    <xf numFmtId="0" fontId="7" fillId="16" borderId="0" xfId="0" applyFont="1" applyFill="1" applyAlignment="1">
      <alignment vertical="center"/>
    </xf>
    <xf numFmtId="0" fontId="0" fillId="16" borderId="0" xfId="0" applyFont="1" applyFill="1" applyAlignment="1"/>
    <xf numFmtId="164" fontId="3" fillId="19" borderId="101" xfId="0" applyNumberFormat="1" applyFont="1" applyFill="1" applyBorder="1" applyAlignment="1">
      <alignment horizontal="center" vertical="center"/>
    </xf>
    <xf numFmtId="2" fontId="7" fillId="0" borderId="106" xfId="0" applyNumberFormat="1" applyFont="1" applyFill="1" applyBorder="1" applyAlignment="1">
      <alignment horizontal="center"/>
    </xf>
    <xf numFmtId="2" fontId="3" fillId="4" borderId="56" xfId="0" applyNumberFormat="1" applyFont="1" applyFill="1" applyBorder="1" applyAlignment="1">
      <alignment vertical="center" wrapText="1"/>
    </xf>
    <xf numFmtId="2" fontId="3" fillId="4" borderId="54" xfId="0" applyNumberFormat="1" applyFont="1" applyFill="1" applyBorder="1" applyAlignment="1">
      <alignment horizontal="center" vertical="center"/>
    </xf>
    <xf numFmtId="2" fontId="7" fillId="0" borderId="123" xfId="0" applyNumberFormat="1" applyFont="1" applyFill="1" applyBorder="1" applyAlignment="1">
      <alignment horizontal="center"/>
    </xf>
    <xf numFmtId="2" fontId="5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17" borderId="13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6" xfId="3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2" fontId="7" fillId="0" borderId="28" xfId="0" applyNumberFormat="1" applyFont="1" applyBorder="1" applyAlignment="1">
      <alignment vertical="center"/>
    </xf>
    <xf numFmtId="2" fontId="7" fillId="0" borderId="25" xfId="0" applyNumberFormat="1" applyFont="1" applyBorder="1" applyAlignment="1">
      <alignment vertical="center"/>
    </xf>
    <xf numFmtId="2" fontId="0" fillId="0" borderId="0" xfId="0" applyNumberFormat="1" applyFont="1" applyAlignment="1"/>
    <xf numFmtId="0" fontId="0" fillId="0" borderId="0" xfId="0" applyFont="1" applyAlignment="1"/>
    <xf numFmtId="2" fontId="3" fillId="4" borderId="106" xfId="0" applyNumberFormat="1" applyFont="1" applyFill="1" applyBorder="1" applyAlignment="1">
      <alignment horizontal="center" vertical="center"/>
    </xf>
    <xf numFmtId="2" fontId="36" fillId="4" borderId="11" xfId="0" applyNumberFormat="1" applyFont="1" applyFill="1" applyBorder="1" applyAlignment="1">
      <alignment vertical="center" wrapText="1"/>
    </xf>
    <xf numFmtId="2" fontId="36" fillId="4" borderId="11" xfId="0" applyNumberFormat="1" applyFont="1" applyFill="1" applyBorder="1" applyAlignment="1">
      <alignment horizontal="center" vertical="center"/>
    </xf>
    <xf numFmtId="0" fontId="39" fillId="0" borderId="0" xfId="0" applyFont="1" applyAlignment="1"/>
    <xf numFmtId="0" fontId="33" fillId="0" borderId="0" xfId="0" applyFont="1" applyAlignment="1">
      <alignment vertical="center"/>
    </xf>
    <xf numFmtId="0" fontId="7" fillId="16" borderId="101" xfId="0" applyFont="1" applyFill="1" applyBorder="1" applyAlignment="1">
      <alignment horizontal="center" vertical="center"/>
    </xf>
    <xf numFmtId="0" fontId="3" fillId="16" borderId="101" xfId="0" applyFont="1" applyFill="1" applyBorder="1" applyAlignment="1">
      <alignment horizontal="left" vertical="center" wrapText="1"/>
    </xf>
    <xf numFmtId="0" fontId="7" fillId="16" borderId="101" xfId="0" applyFont="1" applyFill="1" applyBorder="1" applyAlignment="1">
      <alignment horizontal="center" vertical="center" wrapText="1"/>
    </xf>
    <xf numFmtId="2" fontId="7" fillId="16" borderId="101" xfId="0" applyNumberFormat="1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0" fillId="0" borderId="0" xfId="0" applyFont="1" applyAlignment="1"/>
    <xf numFmtId="0" fontId="3" fillId="4" borderId="106" xfId="0" applyFont="1" applyFill="1" applyBorder="1" applyAlignment="1">
      <alignment horizontal="center" vertical="center"/>
    </xf>
    <xf numFmtId="2" fontId="8" fillId="4" borderId="106" xfId="0" applyNumberFormat="1" applyFont="1" applyFill="1" applyBorder="1" applyAlignment="1">
      <alignment horizontal="left" vertical="center"/>
    </xf>
    <xf numFmtId="0" fontId="40" fillId="4" borderId="11" xfId="0" applyFont="1" applyFill="1" applyBorder="1" applyAlignment="1">
      <alignment horizontal="center" vertical="center" wrapText="1"/>
    </xf>
    <xf numFmtId="2" fontId="36" fillId="4" borderId="12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2" fontId="36" fillId="4" borderId="106" xfId="0" applyNumberFormat="1" applyFont="1" applyFill="1" applyBorder="1" applyAlignment="1">
      <alignment horizontal="center" vertical="center"/>
    </xf>
    <xf numFmtId="0" fontId="3" fillId="19" borderId="101" xfId="0" applyFont="1" applyFill="1" applyBorder="1" applyAlignment="1">
      <alignment horizontal="center" vertical="center" wrapText="1"/>
    </xf>
    <xf numFmtId="2" fontId="3" fillId="19" borderId="101" xfId="0" applyNumberFormat="1" applyFont="1" applyFill="1" applyBorder="1" applyAlignment="1">
      <alignment vertical="center"/>
    </xf>
    <xf numFmtId="0" fontId="7" fillId="0" borderId="121" xfId="0" applyFont="1" applyBorder="1" applyAlignment="1">
      <alignment horizontal="center" vertical="center"/>
    </xf>
    <xf numFmtId="164" fontId="36" fillId="4" borderId="21" xfId="0" applyNumberFormat="1" applyFont="1" applyFill="1" applyBorder="1" applyAlignment="1">
      <alignment horizontal="center" vertical="center"/>
    </xf>
    <xf numFmtId="0" fontId="36" fillId="4" borderId="56" xfId="0" applyFont="1" applyFill="1" applyBorder="1" applyAlignment="1">
      <alignment horizontal="center" vertical="center" wrapText="1"/>
    </xf>
    <xf numFmtId="165" fontId="41" fillId="0" borderId="42" xfId="0" applyNumberFormat="1" applyFont="1" applyBorder="1" applyAlignment="1">
      <alignment horizontal="left" vertical="center"/>
    </xf>
    <xf numFmtId="0" fontId="0" fillId="0" borderId="0" xfId="0" applyFont="1" applyAlignment="1"/>
    <xf numFmtId="0" fontId="7" fillId="16" borderId="90" xfId="0" applyFont="1" applyFill="1" applyBorder="1" applyAlignment="1">
      <alignment horizontal="center" vertical="center"/>
    </xf>
    <xf numFmtId="0" fontId="3" fillId="16" borderId="52" xfId="0" applyFont="1" applyFill="1" applyBorder="1" applyAlignment="1">
      <alignment horizontal="left" vertical="center" wrapText="1"/>
    </xf>
    <xf numFmtId="2" fontId="7" fillId="16" borderId="14" xfId="0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/>
    </xf>
    <xf numFmtId="2" fontId="41" fillId="0" borderId="43" xfId="0" applyNumberFormat="1" applyFont="1" applyBorder="1" applyAlignment="1">
      <alignment horizontal="left" vertical="center" wrapText="1"/>
    </xf>
    <xf numFmtId="2" fontId="41" fillId="0" borderId="43" xfId="0" applyNumberFormat="1" applyFont="1" applyBorder="1" applyAlignment="1">
      <alignment horizontal="center" vertical="center"/>
    </xf>
    <xf numFmtId="2" fontId="41" fillId="0" borderId="43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2" fontId="7" fillId="19" borderId="10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44" fontId="41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5" fillId="10" borderId="52" xfId="0" applyFont="1" applyFill="1" applyBorder="1" applyAlignment="1">
      <alignment horizontal="center" vertical="center"/>
    </xf>
    <xf numFmtId="0" fontId="12" fillId="5" borderId="101" xfId="0" applyFont="1" applyFill="1" applyBorder="1" applyAlignment="1">
      <alignment horizontal="center" vertical="center"/>
    </xf>
    <xf numFmtId="167" fontId="5" fillId="20" borderId="56" xfId="0" applyNumberFormat="1" applyFont="1" applyFill="1" applyBorder="1" applyAlignment="1">
      <alignment horizontal="center" vertical="center"/>
    </xf>
    <xf numFmtId="0" fontId="11" fillId="0" borderId="101" xfId="0" applyFont="1" applyBorder="1"/>
    <xf numFmtId="0" fontId="11" fillId="0" borderId="101" xfId="0" applyFont="1" applyBorder="1" applyAlignment="1">
      <alignment vertical="center"/>
    </xf>
    <xf numFmtId="0" fontId="11" fillId="5" borderId="138" xfId="0" applyFont="1" applyFill="1" applyBorder="1" applyAlignment="1">
      <alignment horizontal="center" vertical="center"/>
    </xf>
    <xf numFmtId="0" fontId="0" fillId="0" borderId="146" xfId="0" applyFont="1" applyBorder="1" applyAlignment="1"/>
    <xf numFmtId="0" fontId="11" fillId="5" borderId="124" xfId="0" applyFont="1" applyFill="1" applyBorder="1" applyAlignment="1">
      <alignment horizontal="center" vertical="center"/>
    </xf>
    <xf numFmtId="0" fontId="12" fillId="5" borderId="124" xfId="0" applyFont="1" applyFill="1" applyBorder="1" applyAlignment="1">
      <alignment vertical="center"/>
    </xf>
    <xf numFmtId="0" fontId="12" fillId="5" borderId="140" xfId="0" applyFont="1" applyFill="1" applyBorder="1" applyAlignment="1">
      <alignment horizontal="center" vertical="center"/>
    </xf>
    <xf numFmtId="0" fontId="11" fillId="10" borderId="150" xfId="0" applyFont="1" applyFill="1" applyBorder="1" applyAlignment="1">
      <alignment horizontal="center" vertical="center"/>
    </xf>
    <xf numFmtId="0" fontId="5" fillId="5" borderId="153" xfId="0" applyFont="1" applyFill="1" applyBorder="1" applyAlignment="1">
      <alignment horizontal="center" vertical="center"/>
    </xf>
    <xf numFmtId="10" fontId="5" fillId="5" borderId="154" xfId="0" applyNumberFormat="1" applyFont="1" applyFill="1" applyBorder="1" applyAlignment="1">
      <alignment horizontal="center" vertical="center"/>
    </xf>
    <xf numFmtId="2" fontId="36" fillId="4" borderId="12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2" fontId="7" fillId="0" borderId="12" xfId="0" applyNumberFormat="1" applyFont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/>
    </xf>
    <xf numFmtId="0" fontId="7" fillId="0" borderId="133" xfId="0" applyFont="1" applyBorder="1" applyAlignment="1">
      <alignment horizontal="center" vertical="center"/>
    </xf>
    <xf numFmtId="0" fontId="0" fillId="0" borderId="0" xfId="0" applyFont="1" applyAlignment="1"/>
    <xf numFmtId="2" fontId="36" fillId="4" borderId="22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0" xfId="0" applyFont="1" applyAlignment="1"/>
    <xf numFmtId="0" fontId="7" fillId="0" borderId="146" xfId="0" applyFont="1" applyBorder="1" applyAlignment="1">
      <alignment horizontal="center" vertical="center"/>
    </xf>
    <xf numFmtId="164" fontId="3" fillId="0" borderId="101" xfId="0" applyNumberFormat="1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 wrapText="1"/>
    </xf>
    <xf numFmtId="2" fontId="3" fillId="0" borderId="101" xfId="0" applyNumberFormat="1" applyFont="1" applyFill="1" applyBorder="1" applyAlignment="1">
      <alignment vertical="center" wrapText="1"/>
    </xf>
    <xf numFmtId="0" fontId="3" fillId="4" borderId="53" xfId="4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2" fontId="3" fillId="4" borderId="14" xfId="0" applyNumberFormat="1" applyFont="1" applyFill="1" applyBorder="1" applyAlignment="1">
      <alignment horizontal="center" vertical="center"/>
    </xf>
    <xf numFmtId="2" fontId="3" fillId="4" borderId="106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2" fontId="7" fillId="0" borderId="106" xfId="0" applyNumberFormat="1" applyFont="1" applyBorder="1" applyAlignment="1">
      <alignment horizontal="center" vertical="center"/>
    </xf>
    <xf numFmtId="2" fontId="7" fillId="0" borderId="106" xfId="0" applyNumberFormat="1" applyFont="1" applyBorder="1" applyAlignment="1">
      <alignment horizontal="center" vertical="center" wrapText="1"/>
    </xf>
    <xf numFmtId="0" fontId="3" fillId="4" borderId="40" xfId="0" applyFont="1" applyFill="1" applyBorder="1" applyAlignment="1">
      <alignment vertical="center" wrapText="1"/>
    </xf>
    <xf numFmtId="165" fontId="41" fillId="0" borderId="125" xfId="0" applyNumberFormat="1" applyFont="1" applyBorder="1" applyAlignment="1">
      <alignment vertical="center"/>
    </xf>
    <xf numFmtId="0" fontId="7" fillId="21" borderId="11" xfId="0" applyFont="1" applyFill="1" applyBorder="1" applyAlignment="1">
      <alignment horizontal="center" vertical="center"/>
    </xf>
    <xf numFmtId="2" fontId="7" fillId="21" borderId="16" xfId="0" applyNumberFormat="1" applyFont="1" applyFill="1" applyBorder="1" applyAlignment="1">
      <alignment horizontal="center" vertical="center" wrapText="1"/>
    </xf>
    <xf numFmtId="0" fontId="33" fillId="0" borderId="56" xfId="0" applyFont="1" applyBorder="1" applyAlignment="1">
      <alignment horizontal="left" vertical="center" wrapText="1"/>
    </xf>
    <xf numFmtId="2" fontId="7" fillId="21" borderId="12" xfId="0" applyNumberFormat="1" applyFont="1" applyFill="1" applyBorder="1" applyAlignment="1">
      <alignment vertical="center" wrapText="1"/>
    </xf>
    <xf numFmtId="2" fontId="7" fillId="21" borderId="52" xfId="0" applyNumberFormat="1" applyFont="1" applyFill="1" applyBorder="1" applyAlignment="1">
      <alignment vertical="center" wrapText="1"/>
    </xf>
    <xf numFmtId="0" fontId="3" fillId="21" borderId="11" xfId="0" applyFont="1" applyFill="1" applyBorder="1" applyAlignment="1">
      <alignment horizontal="center" vertical="center"/>
    </xf>
    <xf numFmtId="2" fontId="3" fillId="21" borderId="16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3" fillId="4" borderId="53" xfId="0" applyFont="1" applyFill="1" applyBorder="1" applyAlignment="1">
      <alignment horizontal="left" vertical="center" wrapText="1"/>
    </xf>
    <xf numFmtId="2" fontId="3" fillId="4" borderId="19" xfId="0" applyNumberFormat="1" applyFont="1" applyFill="1" applyBorder="1" applyAlignment="1">
      <alignment horizontal="center" vertical="center" wrapText="1"/>
    </xf>
    <xf numFmtId="0" fontId="34" fillId="21" borderId="53" xfId="0" applyFont="1" applyFill="1" applyBorder="1" applyAlignment="1">
      <alignment horizontal="left" vertical="center" wrapText="1"/>
    </xf>
    <xf numFmtId="0" fontId="8" fillId="4" borderId="106" xfId="0" applyFont="1" applyFill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164" fontId="3" fillId="4" borderId="163" xfId="0" applyNumberFormat="1" applyFont="1" applyFill="1" applyBorder="1" applyAlignment="1">
      <alignment horizontal="center" vertical="center"/>
    </xf>
    <xf numFmtId="0" fontId="3" fillId="4" borderId="159" xfId="0" applyFont="1" applyFill="1" applyBorder="1" applyAlignment="1">
      <alignment horizontal="center" vertical="center"/>
    </xf>
    <xf numFmtId="0" fontId="7" fillId="0" borderId="124" xfId="0" applyFont="1" applyBorder="1" applyAlignment="1">
      <alignment horizontal="center" vertical="center"/>
    </xf>
    <xf numFmtId="0" fontId="7" fillId="0" borderId="140" xfId="0" applyFont="1" applyBorder="1" applyAlignment="1">
      <alignment horizontal="center" vertical="center"/>
    </xf>
    <xf numFmtId="0" fontId="7" fillId="0" borderId="139" xfId="0" applyFont="1" applyBorder="1" applyAlignment="1">
      <alignment horizontal="center" vertical="center"/>
    </xf>
    <xf numFmtId="0" fontId="7" fillId="0" borderId="158" xfId="0" applyFont="1" applyBorder="1" applyAlignment="1">
      <alignment horizontal="center" vertical="center"/>
    </xf>
    <xf numFmtId="0" fontId="7" fillId="0" borderId="14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36" xfId="0" applyFont="1" applyFill="1" applyBorder="1" applyAlignment="1"/>
    <xf numFmtId="0" fontId="0" fillId="0" borderId="138" xfId="0" applyFont="1" applyFill="1" applyBorder="1" applyAlignment="1"/>
    <xf numFmtId="0" fontId="34" fillId="21" borderId="56" xfId="0" applyFont="1" applyFill="1" applyBorder="1" applyAlignment="1">
      <alignment horizontal="left" vertical="center" wrapText="1"/>
    </xf>
    <xf numFmtId="0" fontId="33" fillId="0" borderId="164" xfId="0" applyFont="1" applyBorder="1" applyAlignment="1">
      <alignment horizontal="left" vertical="center" wrapText="1"/>
    </xf>
    <xf numFmtId="0" fontId="33" fillId="0" borderId="106" xfId="0" applyFont="1" applyBorder="1" applyAlignment="1">
      <alignment horizontal="left" vertical="center" wrapText="1"/>
    </xf>
    <xf numFmtId="2" fontId="7" fillId="0" borderId="14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6" fillId="21" borderId="1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2" fontId="7" fillId="0" borderId="101" xfId="0" applyNumberFormat="1" applyFont="1" applyFill="1" applyBorder="1" applyAlignment="1">
      <alignment horizontal="center" vertical="center"/>
    </xf>
    <xf numFmtId="0" fontId="3" fillId="22" borderId="131" xfId="0" applyFont="1" applyFill="1" applyBorder="1" applyAlignment="1">
      <alignment horizontal="center" vertical="center"/>
    </xf>
    <xf numFmtId="0" fontId="3" fillId="22" borderId="121" xfId="0" applyFont="1" applyFill="1" applyBorder="1" applyAlignment="1">
      <alignment horizontal="center" vertical="center"/>
    </xf>
    <xf numFmtId="0" fontId="3" fillId="22" borderId="106" xfId="0" applyFont="1" applyFill="1" applyBorder="1" applyAlignment="1">
      <alignment vertical="center"/>
    </xf>
    <xf numFmtId="0" fontId="3" fillId="22" borderId="106" xfId="0" applyFont="1" applyFill="1" applyBorder="1" applyAlignment="1">
      <alignment horizontal="center" vertical="center"/>
    </xf>
    <xf numFmtId="2" fontId="3" fillId="22" borderId="132" xfId="0" applyNumberFormat="1" applyFont="1" applyFill="1" applyBorder="1" applyAlignment="1">
      <alignment horizontal="center" vertical="center"/>
    </xf>
    <xf numFmtId="0" fontId="3" fillId="22" borderId="106" xfId="0" applyFont="1" applyFill="1" applyBorder="1" applyAlignment="1">
      <alignment vertical="center" wrapText="1"/>
    </xf>
    <xf numFmtId="0" fontId="7" fillId="0" borderId="106" xfId="0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 wrapText="1"/>
    </xf>
    <xf numFmtId="2" fontId="7" fillId="0" borderId="106" xfId="0" applyNumberFormat="1" applyFont="1" applyBorder="1" applyAlignment="1">
      <alignment horizontal="center" vertical="center"/>
    </xf>
    <xf numFmtId="0" fontId="0" fillId="0" borderId="0" xfId="0" applyFont="1" applyAlignment="1"/>
    <xf numFmtId="0" fontId="7" fillId="0" borderId="56" xfId="0" applyFont="1" applyBorder="1" applyAlignment="1">
      <alignment horizontal="left" vertical="center" wrapText="1"/>
    </xf>
    <xf numFmtId="2" fontId="7" fillId="0" borderId="101" xfId="0" applyNumberFormat="1" applyFont="1" applyFill="1" applyBorder="1" applyAlignment="1">
      <alignment horizontal="center"/>
    </xf>
    <xf numFmtId="2" fontId="7" fillId="0" borderId="12" xfId="0" applyNumberFormat="1" applyFont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4" fillId="0" borderId="101" xfId="0" applyFont="1" applyBorder="1"/>
    <xf numFmtId="2" fontId="24" fillId="5" borderId="101" xfId="0" applyNumberFormat="1" applyFont="1" applyFill="1" applyBorder="1" applyAlignment="1">
      <alignment horizontal="left" vertical="center"/>
    </xf>
    <xf numFmtId="0" fontId="4" fillId="0" borderId="134" xfId="0" applyFont="1" applyBorder="1"/>
    <xf numFmtId="0" fontId="2" fillId="0" borderId="101" xfId="0" applyFont="1" applyBorder="1" applyAlignment="1">
      <alignment horizontal="center" vertical="center"/>
    </xf>
    <xf numFmtId="165" fontId="2" fillId="0" borderId="101" xfId="0" applyNumberFormat="1" applyFont="1" applyBorder="1" applyAlignment="1">
      <alignment horizontal="center" vertical="center"/>
    </xf>
    <xf numFmtId="2" fontId="3" fillId="3" borderId="165" xfId="0" applyNumberFormat="1" applyFont="1" applyFill="1" applyBorder="1" applyAlignment="1">
      <alignment horizontal="center" vertical="center"/>
    </xf>
    <xf numFmtId="2" fontId="3" fillId="4" borderId="154" xfId="0" applyNumberFormat="1" applyFont="1" applyFill="1" applyBorder="1" applyAlignment="1">
      <alignment horizontal="center" vertical="center"/>
    </xf>
    <xf numFmtId="2" fontId="7" fillId="0" borderId="154" xfId="0" applyNumberFormat="1" applyFont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/>
    </xf>
    <xf numFmtId="0" fontId="0" fillId="0" borderId="121" xfId="0" applyFont="1" applyFill="1" applyBorder="1" applyAlignment="1"/>
    <xf numFmtId="0" fontId="0" fillId="0" borderId="166" xfId="0" applyFont="1" applyFill="1" applyBorder="1" applyAlignment="1"/>
    <xf numFmtId="0" fontId="0" fillId="0" borderId="39" xfId="0" applyFont="1" applyFill="1" applyBorder="1" applyAlignment="1"/>
    <xf numFmtId="0" fontId="0" fillId="0" borderId="143" xfId="0" applyFont="1" applyFill="1" applyBorder="1" applyAlignment="1"/>
    <xf numFmtId="0" fontId="3" fillId="0" borderId="121" xfId="0" applyFont="1" applyFill="1" applyBorder="1" applyAlignment="1">
      <alignment horizontal="center" vertical="center"/>
    </xf>
    <xf numFmtId="0" fontId="3" fillId="0" borderId="143" xfId="0" applyFont="1" applyFill="1" applyBorder="1" applyAlignment="1">
      <alignment horizontal="center" vertical="center"/>
    </xf>
    <xf numFmtId="0" fontId="7" fillId="16" borderId="119" xfId="0" applyFont="1" applyFill="1" applyBorder="1" applyAlignment="1">
      <alignment horizontal="center" vertical="center"/>
    </xf>
    <xf numFmtId="2" fontId="7" fillId="16" borderId="119" xfId="0" applyNumberFormat="1" applyFont="1" applyFill="1" applyBorder="1" applyAlignment="1">
      <alignment horizontal="center" vertical="center" wrapText="1"/>
    </xf>
    <xf numFmtId="2" fontId="3" fillId="4" borderId="56" xfId="0" applyNumberFormat="1" applyFont="1" applyFill="1" applyBorder="1" applyAlignment="1">
      <alignment vertical="center"/>
    </xf>
    <xf numFmtId="2" fontId="3" fillId="4" borderId="56" xfId="0" applyNumberFormat="1" applyFont="1" applyFill="1" applyBorder="1" applyAlignment="1">
      <alignment horizontal="center" vertical="center"/>
    </xf>
    <xf numFmtId="0" fontId="7" fillId="16" borderId="106" xfId="0" applyFont="1" applyFill="1" applyBorder="1" applyAlignment="1">
      <alignment horizontal="center" vertical="center" wrapText="1"/>
    </xf>
    <xf numFmtId="0" fontId="7" fillId="16" borderId="106" xfId="0" applyFont="1" applyFill="1" applyBorder="1" applyAlignment="1">
      <alignment horizontal="left" vertical="center" wrapText="1"/>
    </xf>
    <xf numFmtId="2" fontId="2" fillId="0" borderId="101" xfId="0" applyNumberFormat="1" applyFont="1" applyBorder="1" applyAlignment="1">
      <alignment horizontal="center" vertical="center"/>
    </xf>
    <xf numFmtId="165" fontId="2" fillId="0" borderId="101" xfId="0" applyNumberFormat="1" applyFont="1" applyBorder="1" applyAlignment="1">
      <alignment horizontal="left" vertical="center"/>
    </xf>
    <xf numFmtId="165" fontId="10" fillId="0" borderId="170" xfId="0" applyNumberFormat="1" applyFont="1" applyBorder="1" applyAlignment="1">
      <alignment vertical="center"/>
    </xf>
    <xf numFmtId="165" fontId="10" fillId="0" borderId="171" xfId="0" applyNumberFormat="1" applyFont="1" applyBorder="1" applyAlignment="1">
      <alignment vertical="center"/>
    </xf>
    <xf numFmtId="44" fontId="10" fillId="0" borderId="167" xfId="0" applyNumberFormat="1" applyFont="1" applyBorder="1" applyAlignment="1">
      <alignment vertical="center"/>
    </xf>
    <xf numFmtId="44" fontId="10" fillId="0" borderId="174" xfId="0" applyNumberFormat="1" applyFont="1" applyBorder="1" applyAlignment="1">
      <alignment vertical="center"/>
    </xf>
    <xf numFmtId="165" fontId="41" fillId="0" borderId="175" xfId="0" applyNumberFormat="1" applyFont="1" applyBorder="1" applyAlignment="1">
      <alignment vertical="center"/>
    </xf>
    <xf numFmtId="0" fontId="7" fillId="0" borderId="176" xfId="0" applyFont="1" applyBorder="1" applyAlignment="1">
      <alignment horizontal="center" vertical="center"/>
    </xf>
    <xf numFmtId="2" fontId="29" fillId="5" borderId="134" xfId="0" applyNumberFormat="1" applyFont="1" applyFill="1" applyBorder="1" applyAlignment="1">
      <alignment horizontal="center" vertical="center"/>
    </xf>
    <xf numFmtId="49" fontId="29" fillId="0" borderId="134" xfId="0" applyNumberFormat="1" applyFont="1" applyBorder="1" applyAlignment="1">
      <alignment horizontal="center" vertical="center" wrapText="1"/>
    </xf>
    <xf numFmtId="0" fontId="3" fillId="3" borderId="177" xfId="0" applyFont="1" applyFill="1" applyBorder="1" applyAlignment="1">
      <alignment horizontal="center" vertical="center"/>
    </xf>
    <xf numFmtId="0" fontId="3" fillId="3" borderId="160" xfId="0" applyFont="1" applyFill="1" applyBorder="1" applyAlignment="1">
      <alignment horizontal="center" vertical="center"/>
    </xf>
    <xf numFmtId="2" fontId="3" fillId="3" borderId="41" xfId="0" applyNumberFormat="1" applyFont="1" applyFill="1" applyBorder="1" applyAlignment="1">
      <alignment horizontal="center" vertical="center"/>
    </xf>
    <xf numFmtId="0" fontId="7" fillId="0" borderId="178" xfId="0" applyFont="1" applyBorder="1" applyAlignment="1">
      <alignment horizontal="left" vertical="center" wrapText="1"/>
    </xf>
    <xf numFmtId="0" fontId="7" fillId="0" borderId="178" xfId="0" applyFont="1" applyBorder="1" applyAlignment="1">
      <alignment horizontal="center" vertical="center" wrapText="1"/>
    </xf>
    <xf numFmtId="2" fontId="7" fillId="0" borderId="136" xfId="0" applyNumberFormat="1" applyFont="1" applyFill="1" applyBorder="1" applyAlignment="1">
      <alignment horizontal="center"/>
    </xf>
    <xf numFmtId="0" fontId="4" fillId="14" borderId="52" xfId="0" applyFont="1" applyFill="1" applyBorder="1"/>
    <xf numFmtId="2" fontId="9" fillId="0" borderId="101" xfId="0" applyNumberFormat="1" applyFont="1" applyBorder="1" applyAlignment="1">
      <alignment horizontal="left" vertical="center"/>
    </xf>
    <xf numFmtId="49" fontId="2" fillId="0" borderId="101" xfId="0" applyNumberFormat="1" applyFont="1" applyBorder="1" applyAlignment="1">
      <alignment horizontal="center" vertical="center"/>
    </xf>
    <xf numFmtId="2" fontId="9" fillId="0" borderId="101" xfId="0" applyNumberFormat="1" applyFont="1" applyBorder="1" applyAlignment="1">
      <alignment horizontal="center" vertical="center"/>
    </xf>
    <xf numFmtId="49" fontId="3" fillId="0" borderId="101" xfId="0" applyNumberFormat="1" applyFont="1" applyBorder="1" applyAlignment="1">
      <alignment horizontal="center" vertical="center" wrapText="1"/>
    </xf>
    <xf numFmtId="49" fontId="2" fillId="0" borderId="101" xfId="0" applyNumberFormat="1" applyFont="1" applyBorder="1" applyAlignment="1">
      <alignment horizontal="center" vertical="center" wrapText="1"/>
    </xf>
    <xf numFmtId="0" fontId="2" fillId="0" borderId="101" xfId="0" applyFont="1" applyBorder="1" applyAlignment="1">
      <alignment vertical="center" wrapText="1"/>
    </xf>
    <xf numFmtId="2" fontId="2" fillId="5" borderId="101" xfId="0" applyNumberFormat="1" applyFont="1" applyFill="1" applyBorder="1" applyAlignment="1">
      <alignment vertical="center" wrapText="1"/>
    </xf>
    <xf numFmtId="0" fontId="2" fillId="0" borderId="109" xfId="0" applyFont="1" applyBorder="1" applyAlignment="1">
      <alignment vertical="center"/>
    </xf>
    <xf numFmtId="0" fontId="2" fillId="0" borderId="110" xfId="0" applyFont="1" applyBorder="1" applyAlignment="1">
      <alignment vertical="center"/>
    </xf>
    <xf numFmtId="0" fontId="2" fillId="0" borderId="111" xfId="0" applyFont="1" applyBorder="1" applyAlignment="1">
      <alignment vertical="center"/>
    </xf>
    <xf numFmtId="0" fontId="3" fillId="2" borderId="185" xfId="0" applyFont="1" applyFill="1" applyBorder="1" applyAlignment="1">
      <alignment horizontal="center" vertical="center"/>
    </xf>
    <xf numFmtId="165" fontId="3" fillId="2" borderId="186" xfId="0" applyNumberFormat="1" applyFont="1" applyFill="1" applyBorder="1" applyAlignment="1">
      <alignment horizontal="center" vertical="center" wrapText="1"/>
    </xf>
    <xf numFmtId="165" fontId="5" fillId="2" borderId="188" xfId="0" applyNumberFormat="1" applyFont="1" applyFill="1" applyBorder="1" applyAlignment="1">
      <alignment horizontal="center" vertical="center"/>
    </xf>
    <xf numFmtId="0" fontId="5" fillId="4" borderId="189" xfId="0" applyFont="1" applyFill="1" applyBorder="1" applyAlignment="1">
      <alignment horizontal="center" vertical="center"/>
    </xf>
    <xf numFmtId="0" fontId="2" fillId="0" borderId="191" xfId="0" applyFont="1" applyBorder="1" applyAlignment="1">
      <alignment horizontal="center" vertical="center"/>
    </xf>
    <xf numFmtId="165" fontId="2" fillId="0" borderId="192" xfId="0" applyNumberFormat="1" applyFont="1" applyBorder="1" applyAlignment="1">
      <alignment horizontal="center" vertical="center"/>
    </xf>
    <xf numFmtId="165" fontId="5" fillId="2" borderId="194" xfId="0" applyNumberFormat="1" applyFont="1" applyFill="1" applyBorder="1" applyAlignment="1">
      <alignment horizontal="center" vertical="center"/>
    </xf>
    <xf numFmtId="0" fontId="5" fillId="4" borderId="195" xfId="0" applyFont="1" applyFill="1" applyBorder="1" applyAlignment="1">
      <alignment horizontal="center" vertical="center"/>
    </xf>
    <xf numFmtId="164" fontId="2" fillId="0" borderId="197" xfId="0" applyNumberFormat="1" applyFont="1" applyBorder="1" applyAlignment="1">
      <alignment horizontal="center" vertical="center"/>
    </xf>
    <xf numFmtId="165" fontId="10" fillId="0" borderId="198" xfId="0" applyNumberFormat="1" applyFont="1" applyBorder="1" applyAlignment="1">
      <alignment horizontal="right" vertical="center" wrapText="1"/>
    </xf>
    <xf numFmtId="165" fontId="5" fillId="2" borderId="194" xfId="0" applyNumberFormat="1" applyFont="1" applyFill="1" applyBorder="1" applyAlignment="1">
      <alignment vertical="center"/>
    </xf>
    <xf numFmtId="165" fontId="5" fillId="2" borderId="196" xfId="0" applyNumberFormat="1" applyFont="1" applyFill="1" applyBorder="1" applyAlignment="1">
      <alignment horizontal="center" vertical="center" wrapText="1"/>
    </xf>
    <xf numFmtId="164" fontId="2" fillId="0" borderId="191" xfId="0" applyNumberFormat="1" applyFont="1" applyBorder="1" applyAlignment="1">
      <alignment horizontal="center" vertical="center"/>
    </xf>
    <xf numFmtId="165" fontId="2" fillId="0" borderId="198" xfId="0" applyNumberFormat="1" applyFont="1" applyBorder="1" applyAlignment="1">
      <alignment horizontal="center" vertical="center" wrapText="1"/>
    </xf>
    <xf numFmtId="165" fontId="5" fillId="2" borderId="194" xfId="0" applyNumberFormat="1" applyFont="1" applyFill="1" applyBorder="1" applyAlignment="1">
      <alignment horizontal="center" vertical="center" wrapText="1"/>
    </xf>
    <xf numFmtId="165" fontId="10" fillId="0" borderId="199" xfId="0" applyNumberFormat="1" applyFont="1" applyBorder="1" applyAlignment="1">
      <alignment horizontal="right" vertical="center" wrapText="1"/>
    </xf>
    <xf numFmtId="165" fontId="10" fillId="0" borderId="200" xfId="0" applyNumberFormat="1" applyFont="1" applyBorder="1" applyAlignment="1">
      <alignment horizontal="right" vertical="center" wrapText="1"/>
    </xf>
    <xf numFmtId="164" fontId="2" fillId="0" borderId="201" xfId="0" applyNumberFormat="1" applyFont="1" applyBorder="1" applyAlignment="1">
      <alignment horizontal="center" vertical="center"/>
    </xf>
    <xf numFmtId="165" fontId="10" fillId="0" borderId="202" xfId="0" applyNumberFormat="1" applyFont="1" applyBorder="1" applyAlignment="1">
      <alignment horizontal="right" vertical="center" wrapText="1"/>
    </xf>
    <xf numFmtId="164" fontId="2" fillId="0" borderId="203" xfId="0" applyNumberFormat="1" applyFont="1" applyBorder="1" applyAlignment="1">
      <alignment horizontal="center" vertical="center"/>
    </xf>
    <xf numFmtId="164" fontId="2" fillId="0" borderId="204" xfId="0" applyNumberFormat="1" applyFont="1" applyBorder="1" applyAlignment="1">
      <alignment horizontal="center" vertical="center"/>
    </xf>
    <xf numFmtId="164" fontId="2" fillId="0" borderId="205" xfId="0" applyNumberFormat="1" applyFont="1" applyBorder="1" applyAlignment="1">
      <alignment horizontal="center" vertical="center"/>
    </xf>
    <xf numFmtId="164" fontId="2" fillId="0" borderId="206" xfId="0" applyNumberFormat="1" applyFont="1" applyBorder="1" applyAlignment="1">
      <alignment horizontal="center" vertical="center"/>
    </xf>
    <xf numFmtId="165" fontId="10" fillId="0" borderId="207" xfId="0" applyNumberFormat="1" applyFont="1" applyBorder="1" applyAlignment="1">
      <alignment horizontal="right" vertical="center" wrapText="1"/>
    </xf>
    <xf numFmtId="44" fontId="10" fillId="0" borderId="199" xfId="0" applyNumberFormat="1" applyFont="1" applyBorder="1" applyAlignment="1">
      <alignment horizontal="right" vertical="center" wrapText="1"/>
    </xf>
    <xf numFmtId="2" fontId="2" fillId="5" borderId="208" xfId="0" applyNumberFormat="1" applyFont="1" applyFill="1" applyBorder="1" applyAlignment="1">
      <alignment horizontal="center" vertical="center"/>
    </xf>
    <xf numFmtId="168" fontId="3" fillId="0" borderId="194" xfId="0" applyNumberFormat="1" applyFont="1" applyBorder="1" applyAlignment="1">
      <alignment horizontal="right" vertical="center"/>
    </xf>
    <xf numFmtId="165" fontId="23" fillId="0" borderId="112" xfId="0" applyNumberFormat="1" applyFont="1" applyBorder="1" applyAlignment="1">
      <alignment vertical="center"/>
    </xf>
    <xf numFmtId="168" fontId="3" fillId="0" borderId="194" xfId="0" applyNumberFormat="1" applyFont="1" applyBorder="1" applyAlignment="1">
      <alignment vertical="center"/>
    </xf>
    <xf numFmtId="2" fontId="2" fillId="5" borderId="112" xfId="0" applyNumberFormat="1" applyFont="1" applyFill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5" borderId="112" xfId="0" applyFont="1" applyFill="1" applyBorder="1" applyAlignment="1">
      <alignment horizontal="center" vertical="center" wrapText="1"/>
    </xf>
    <xf numFmtId="0" fontId="2" fillId="5" borderId="114" xfId="0" applyFont="1" applyFill="1" applyBorder="1" applyAlignment="1">
      <alignment horizontal="center" vertical="center" wrapText="1"/>
    </xf>
    <xf numFmtId="49" fontId="2" fillId="0" borderId="115" xfId="0" applyNumberFormat="1" applyFont="1" applyBorder="1" applyAlignment="1">
      <alignment horizontal="center" vertical="center"/>
    </xf>
    <xf numFmtId="49" fontId="7" fillId="0" borderId="115" xfId="0" applyNumberFormat="1" applyFont="1" applyBorder="1" applyAlignment="1">
      <alignment horizontal="center" vertical="center" wrapText="1"/>
    </xf>
    <xf numFmtId="2" fontId="2" fillId="0" borderId="115" xfId="0" applyNumberFormat="1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168" fontId="42" fillId="0" borderId="113" xfId="0" applyNumberFormat="1" applyFont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4" borderId="52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 wrapText="1"/>
    </xf>
    <xf numFmtId="2" fontId="7" fillId="0" borderId="52" xfId="0" applyNumberFormat="1" applyFont="1" applyBorder="1" applyAlignment="1">
      <alignment horizontal="center" vertical="center" wrapText="1"/>
    </xf>
    <xf numFmtId="2" fontId="3" fillId="22" borderId="106" xfId="0" applyNumberFormat="1" applyFont="1" applyFill="1" applyBorder="1" applyAlignment="1">
      <alignment horizontal="center" vertical="center"/>
    </xf>
    <xf numFmtId="0" fontId="7" fillId="0" borderId="133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2" fontId="7" fillId="0" borderId="121" xfId="16" applyNumberFormat="1" applyFont="1" applyBorder="1" applyAlignment="1">
      <alignment horizontal="center" vertical="center"/>
    </xf>
    <xf numFmtId="2" fontId="7" fillId="0" borderId="123" xfId="16" applyNumberFormat="1" applyFont="1" applyBorder="1" applyAlignment="1">
      <alignment horizontal="center" vertical="center"/>
    </xf>
    <xf numFmtId="2" fontId="3" fillId="22" borderId="121" xfId="0" applyNumberFormat="1" applyFont="1" applyFill="1" applyBorder="1" applyAlignment="1">
      <alignment horizontal="center" vertical="center"/>
    </xf>
    <xf numFmtId="2" fontId="3" fillId="22" borderId="123" xfId="0" applyNumberFormat="1" applyFont="1" applyFill="1" applyBorder="1" applyAlignment="1">
      <alignment horizontal="center" vertical="center"/>
    </xf>
    <xf numFmtId="0" fontId="7" fillId="0" borderId="131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2" fontId="7" fillId="0" borderId="122" xfId="16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" fontId="3" fillId="4" borderId="160" xfId="4" applyNumberFormat="1" applyFont="1" applyFill="1" applyBorder="1" applyAlignment="1">
      <alignment horizontal="center" vertical="center"/>
    </xf>
    <xf numFmtId="2" fontId="3" fillId="4" borderId="39" xfId="4" applyNumberFormat="1" applyFont="1" applyFill="1" applyBorder="1" applyAlignment="1">
      <alignment horizontal="center" vertical="center"/>
    </xf>
    <xf numFmtId="164" fontId="3" fillId="0" borderId="51" xfId="4" applyNumberFormat="1" applyFont="1" applyFill="1" applyBorder="1" applyAlignment="1">
      <alignment horizontal="center" vertical="center"/>
    </xf>
    <xf numFmtId="164" fontId="3" fillId="0" borderId="19" xfId="4" applyNumberFormat="1" applyFont="1" applyFill="1" applyBorder="1" applyAlignment="1">
      <alignment horizontal="center" vertical="center"/>
    </xf>
    <xf numFmtId="2" fontId="7" fillId="0" borderId="12" xfId="4" applyNumberFormat="1" applyFont="1" applyBorder="1" applyAlignment="1">
      <alignment horizontal="center" vertical="center" wrapText="1"/>
    </xf>
    <xf numFmtId="2" fontId="7" fillId="0" borderId="52" xfId="4" applyNumberFormat="1" applyFont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/>
    </xf>
    <xf numFmtId="164" fontId="3" fillId="0" borderId="121" xfId="0" applyNumberFormat="1" applyFont="1" applyFill="1" applyBorder="1" applyAlignment="1">
      <alignment horizontal="center" vertical="center"/>
    </xf>
    <xf numFmtId="164" fontId="3" fillId="0" borderId="123" xfId="0" applyNumberFormat="1" applyFont="1" applyFill="1" applyBorder="1" applyAlignment="1">
      <alignment horizontal="center" vertical="center"/>
    </xf>
    <xf numFmtId="2" fontId="7" fillId="0" borderId="106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52" xfId="0" applyFont="1" applyFill="1" applyBorder="1" applyAlignment="1">
      <alignment horizontal="left" vertical="center"/>
    </xf>
    <xf numFmtId="2" fontId="7" fillId="0" borderId="19" xfId="0" applyNumberFormat="1" applyFont="1" applyBorder="1" applyAlignment="1">
      <alignment horizontal="center" vertical="center" wrapText="1"/>
    </xf>
    <xf numFmtId="2" fontId="3" fillId="4" borderId="12" xfId="4" applyNumberFormat="1" applyFont="1" applyFill="1" applyBorder="1" applyAlignment="1">
      <alignment horizontal="center" vertical="center"/>
    </xf>
    <xf numFmtId="2" fontId="3" fillId="4" borderId="52" xfId="4" applyNumberFormat="1" applyFont="1" applyFill="1" applyBorder="1" applyAlignment="1">
      <alignment horizontal="center" vertical="center"/>
    </xf>
    <xf numFmtId="2" fontId="3" fillId="4" borderId="12" xfId="5" applyNumberFormat="1" applyFont="1" applyFill="1" applyBorder="1" applyAlignment="1">
      <alignment horizontal="center" vertical="center"/>
    </xf>
    <xf numFmtId="2" fontId="3" fillId="4" borderId="52" xfId="5" applyNumberFormat="1" applyFont="1" applyFill="1" applyBorder="1" applyAlignment="1">
      <alignment horizontal="center" vertical="center"/>
    </xf>
    <xf numFmtId="2" fontId="7" fillId="16" borderId="119" xfId="0" applyNumberFormat="1" applyFont="1" applyFill="1" applyBorder="1" applyAlignment="1">
      <alignment horizontal="center" vertical="center"/>
    </xf>
    <xf numFmtId="2" fontId="36" fillId="4" borderId="12" xfId="0" applyNumberFormat="1" applyFont="1" applyFill="1" applyBorder="1" applyAlignment="1">
      <alignment horizontal="center" vertical="center"/>
    </xf>
    <xf numFmtId="2" fontId="36" fillId="4" borderId="52" xfId="0" applyNumberFormat="1" applyFont="1" applyFill="1" applyBorder="1" applyAlignment="1">
      <alignment horizontal="center" vertical="center"/>
    </xf>
    <xf numFmtId="2" fontId="7" fillId="16" borderId="52" xfId="0" applyNumberFormat="1" applyFont="1" applyFill="1" applyBorder="1" applyAlignment="1">
      <alignment horizontal="center" vertical="center"/>
    </xf>
    <xf numFmtId="2" fontId="7" fillId="0" borderId="119" xfId="0" applyNumberFormat="1" applyFont="1" applyFill="1" applyBorder="1" applyAlignment="1">
      <alignment horizontal="center" vertical="center"/>
    </xf>
    <xf numFmtId="2" fontId="7" fillId="19" borderId="119" xfId="0" applyNumberFormat="1" applyFont="1" applyFill="1" applyBorder="1" applyAlignment="1">
      <alignment horizontal="center" vertical="center"/>
    </xf>
    <xf numFmtId="2" fontId="7" fillId="16" borderId="47" xfId="0" applyNumberFormat="1" applyFont="1" applyFill="1" applyBorder="1" applyAlignment="1">
      <alignment horizontal="center" vertical="center"/>
    </xf>
    <xf numFmtId="2" fontId="3" fillId="4" borderId="160" xfId="0" applyNumberFormat="1" applyFont="1" applyFill="1" applyBorder="1" applyAlignment="1">
      <alignment horizontal="center" vertical="center"/>
    </xf>
    <xf numFmtId="2" fontId="3" fillId="4" borderId="40" xfId="0" applyNumberFormat="1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/>
    </xf>
    <xf numFmtId="0" fontId="4" fillId="0" borderId="39" xfId="0" applyFont="1" applyBorder="1"/>
    <xf numFmtId="0" fontId="4" fillId="0" borderId="13" xfId="0" applyFont="1" applyBorder="1"/>
    <xf numFmtId="0" fontId="4" fillId="0" borderId="14" xfId="0" applyFont="1" applyBorder="1"/>
    <xf numFmtId="2" fontId="3" fillId="4" borderId="118" xfId="0" applyNumberFormat="1" applyFont="1" applyFill="1" applyBorder="1" applyAlignment="1">
      <alignment horizontal="center" vertical="center"/>
    </xf>
    <xf numFmtId="2" fontId="3" fillId="4" borderId="119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/>
    </xf>
    <xf numFmtId="0" fontId="3" fillId="3" borderId="52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6" fillId="3" borderId="12" xfId="0" applyFont="1" applyFill="1" applyBorder="1" applyAlignment="1">
      <alignment horizontal="left" vertical="center"/>
    </xf>
    <xf numFmtId="2" fontId="3" fillId="4" borderId="106" xfId="0" applyNumberFormat="1" applyFont="1" applyFill="1" applyBorder="1" applyAlignment="1">
      <alignment horizontal="center" vertical="center"/>
    </xf>
    <xf numFmtId="0" fontId="3" fillId="2" borderId="51" xfId="3" applyFont="1" applyFill="1" applyBorder="1" applyAlignment="1">
      <alignment horizontal="left" vertical="center"/>
    </xf>
    <xf numFmtId="0" fontId="3" fillId="2" borderId="52" xfId="3" applyFont="1" applyFill="1" applyBorder="1" applyAlignment="1">
      <alignment horizontal="left" vertical="center"/>
    </xf>
    <xf numFmtId="0" fontId="3" fillId="2" borderId="39" xfId="3" applyFont="1" applyFill="1" applyBorder="1" applyAlignment="1">
      <alignment horizontal="left" vertical="center"/>
    </xf>
    <xf numFmtId="0" fontId="3" fillId="2" borderId="50" xfId="3" applyFont="1" applyFill="1" applyBorder="1" applyAlignment="1">
      <alignment horizontal="left" vertical="center"/>
    </xf>
    <xf numFmtId="0" fontId="3" fillId="3" borderId="12" xfId="3" applyFont="1" applyFill="1" applyBorder="1" applyAlignment="1">
      <alignment horizontal="left" vertical="center"/>
    </xf>
    <xf numFmtId="0" fontId="3" fillId="3" borderId="52" xfId="3" applyFont="1" applyFill="1" applyBorder="1" applyAlignment="1">
      <alignment horizontal="left" vertical="center"/>
    </xf>
    <xf numFmtId="0" fontId="3" fillId="3" borderId="19" xfId="3" applyFont="1" applyFill="1" applyBorder="1" applyAlignment="1">
      <alignment horizontal="left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2" fontId="3" fillId="4" borderId="142" xfId="0" applyNumberFormat="1" applyFont="1" applyFill="1" applyBorder="1" applyAlignment="1">
      <alignment horizontal="center" vertical="center"/>
    </xf>
    <xf numFmtId="2" fontId="3" fillId="4" borderId="143" xfId="0" applyNumberFormat="1" applyFont="1" applyFill="1" applyBorder="1" applyAlignment="1">
      <alignment horizontal="center" vertical="center"/>
    </xf>
    <xf numFmtId="2" fontId="7" fillId="0" borderId="106" xfId="0" applyNumberFormat="1" applyFont="1" applyBorder="1" applyAlignment="1">
      <alignment horizontal="center" vertical="center"/>
    </xf>
    <xf numFmtId="2" fontId="3" fillId="4" borderId="121" xfId="0" applyNumberFormat="1" applyFont="1" applyFill="1" applyBorder="1" applyAlignment="1">
      <alignment horizontal="center" vertical="center"/>
    </xf>
    <xf numFmtId="2" fontId="3" fillId="4" borderId="123" xfId="0" applyNumberFormat="1" applyFont="1" applyFill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2" fontId="3" fillId="21" borderId="12" xfId="0" applyNumberFormat="1" applyFont="1" applyFill="1" applyBorder="1" applyAlignment="1">
      <alignment horizontal="center" vertical="center" wrapText="1"/>
    </xf>
    <xf numFmtId="2" fontId="3" fillId="21" borderId="1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4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7" fillId="0" borderId="121" xfId="0" applyNumberFormat="1" applyFont="1" applyFill="1" applyBorder="1" applyAlignment="1">
      <alignment horizontal="center"/>
    </xf>
    <xf numFmtId="2" fontId="7" fillId="0" borderId="123" xfId="0" applyNumberFormat="1" applyFont="1" applyFill="1" applyBorder="1" applyAlignment="1">
      <alignment horizontal="center"/>
    </xf>
    <xf numFmtId="2" fontId="36" fillId="4" borderId="121" xfId="0" applyNumberFormat="1" applyFont="1" applyFill="1" applyBorder="1" applyAlignment="1">
      <alignment horizontal="center" vertical="center"/>
    </xf>
    <xf numFmtId="2" fontId="36" fillId="4" borderId="123" xfId="0" applyNumberFormat="1" applyFont="1" applyFill="1" applyBorder="1" applyAlignment="1">
      <alignment horizontal="center" vertical="center"/>
    </xf>
    <xf numFmtId="2" fontId="7" fillId="0" borderId="106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center"/>
    </xf>
    <xf numFmtId="2" fontId="3" fillId="4" borderId="47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2" fontId="3" fillId="2" borderId="1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6" fillId="2" borderId="38" xfId="0" applyFont="1" applyFill="1" applyBorder="1" applyAlignment="1">
      <alignment horizontal="left" vertical="center"/>
    </xf>
    <xf numFmtId="0" fontId="34" fillId="2" borderId="39" xfId="0" applyFont="1" applyFill="1" applyBorder="1" applyAlignment="1">
      <alignment horizontal="left" vertical="center"/>
    </xf>
    <xf numFmtId="0" fontId="34" fillId="2" borderId="50" xfId="0" applyFont="1" applyFill="1" applyBorder="1" applyAlignment="1">
      <alignment horizontal="left" vertical="center"/>
    </xf>
    <xf numFmtId="2" fontId="7" fillId="0" borderId="144" xfId="0" applyNumberFormat="1" applyFont="1" applyFill="1" applyBorder="1" applyAlignment="1">
      <alignment horizontal="center"/>
    </xf>
    <xf numFmtId="2" fontId="7" fillId="0" borderId="145" xfId="0" applyNumberFormat="1" applyFont="1" applyFill="1" applyBorder="1" applyAlignment="1">
      <alignment horizontal="center"/>
    </xf>
    <xf numFmtId="2" fontId="7" fillId="0" borderId="178" xfId="0" applyNumberFormat="1" applyFont="1" applyFill="1" applyBorder="1" applyAlignment="1">
      <alignment horizontal="center"/>
    </xf>
    <xf numFmtId="0" fontId="36" fillId="2" borderId="179" xfId="0" applyFont="1" applyFill="1" applyBorder="1" applyAlignment="1">
      <alignment horizontal="left" vertical="center"/>
    </xf>
    <xf numFmtId="0" fontId="34" fillId="2" borderId="122" xfId="0" applyFont="1" applyFill="1" applyBorder="1" applyAlignment="1">
      <alignment horizontal="left" vertical="center"/>
    </xf>
    <xf numFmtId="0" fontId="34" fillId="2" borderId="180" xfId="0" applyFont="1" applyFill="1" applyBorder="1" applyAlignment="1">
      <alignment horizontal="left" vertical="center"/>
    </xf>
    <xf numFmtId="0" fontId="3" fillId="3" borderId="160" xfId="0" applyFont="1" applyFill="1" applyBorder="1" applyAlignment="1">
      <alignment horizontal="left"/>
    </xf>
    <xf numFmtId="0" fontId="3" fillId="3" borderId="39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2" fontId="7" fillId="16" borderId="106" xfId="0" applyNumberFormat="1" applyFont="1" applyFill="1" applyBorder="1" applyAlignment="1">
      <alignment horizontal="center" vertical="center"/>
    </xf>
    <xf numFmtId="0" fontId="3" fillId="14" borderId="137" xfId="0" applyFont="1" applyFill="1" applyBorder="1" applyAlignment="1">
      <alignment horizontal="left" vertical="center"/>
    </xf>
    <xf numFmtId="0" fontId="3" fillId="14" borderId="122" xfId="0" applyFont="1" applyFill="1" applyBorder="1" applyAlignment="1">
      <alignment horizontal="left" vertical="center"/>
    </xf>
    <xf numFmtId="0" fontId="3" fillId="14" borderId="135" xfId="0" applyFont="1" applyFill="1" applyBorder="1" applyAlignment="1">
      <alignment horizontal="left" vertical="center"/>
    </xf>
    <xf numFmtId="0" fontId="3" fillId="17" borderId="106" xfId="0" applyFont="1" applyFill="1" applyBorder="1" applyAlignment="1">
      <alignment horizontal="left" vertical="center"/>
    </xf>
    <xf numFmtId="0" fontId="3" fillId="3" borderId="118" xfId="0" applyFont="1" applyFill="1" applyBorder="1" applyAlignment="1">
      <alignment horizontal="left" vertical="center"/>
    </xf>
    <xf numFmtId="0" fontId="3" fillId="3" borderId="119" xfId="0" applyFont="1" applyFill="1" applyBorder="1" applyAlignment="1">
      <alignment horizontal="left" vertical="center"/>
    </xf>
    <xf numFmtId="0" fontId="3" fillId="3" borderId="120" xfId="0" applyFont="1" applyFill="1" applyBorder="1" applyAlignment="1">
      <alignment horizontal="left" vertical="center"/>
    </xf>
    <xf numFmtId="2" fontId="2" fillId="16" borderId="52" xfId="0" applyNumberFormat="1" applyFont="1" applyFill="1" applyBorder="1" applyAlignment="1">
      <alignment horizontal="center"/>
    </xf>
    <xf numFmtId="0" fontId="3" fillId="17" borderId="121" xfId="0" applyFont="1" applyFill="1" applyBorder="1" applyAlignment="1">
      <alignment horizontal="left"/>
    </xf>
    <xf numFmtId="0" fontId="3" fillId="17" borderId="122" xfId="0" applyFont="1" applyFill="1" applyBorder="1" applyAlignment="1">
      <alignment horizontal="left"/>
    </xf>
    <xf numFmtId="0" fontId="3" fillId="17" borderId="123" xfId="0" applyFont="1" applyFill="1" applyBorder="1" applyAlignment="1">
      <alignment horizontal="left"/>
    </xf>
    <xf numFmtId="2" fontId="7" fillId="0" borderId="106" xfId="16" applyNumberFormat="1" applyFont="1" applyBorder="1" applyAlignment="1">
      <alignment horizontal="center" vertical="center"/>
    </xf>
    <xf numFmtId="2" fontId="33" fillId="0" borderId="12" xfId="0" applyNumberFormat="1" applyFont="1" applyBorder="1" applyAlignment="1">
      <alignment horizontal="center" vertical="center" wrapText="1"/>
    </xf>
    <xf numFmtId="2" fontId="33" fillId="0" borderId="19" xfId="0" applyNumberFormat="1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52" xfId="0" applyFont="1" applyFill="1" applyBorder="1" applyAlignment="1">
      <alignment horizontal="left" vertical="center"/>
    </xf>
    <xf numFmtId="0" fontId="5" fillId="4" borderId="196" xfId="0" applyFont="1" applyFill="1" applyBorder="1" applyAlignment="1">
      <alignment horizontal="left" vertical="center"/>
    </xf>
    <xf numFmtId="0" fontId="5" fillId="2" borderId="193" xfId="0" applyFont="1" applyFill="1" applyBorder="1" applyAlignment="1">
      <alignment horizontal="left" vertical="center"/>
    </xf>
    <xf numFmtId="0" fontId="4" fillId="0" borderId="52" xfId="0" applyFont="1" applyBorder="1"/>
    <xf numFmtId="0" fontId="4" fillId="0" borderId="19" xfId="0" applyFont="1" applyBorder="1"/>
    <xf numFmtId="44" fontId="10" fillId="0" borderId="161" xfId="0" applyNumberFormat="1" applyFont="1" applyBorder="1" applyAlignment="1">
      <alignment horizontal="center" vertical="center"/>
    </xf>
    <xf numFmtId="44" fontId="10" fillId="0" borderId="162" xfId="0" applyNumberFormat="1" applyFont="1" applyBorder="1" applyAlignment="1">
      <alignment horizontal="center" vertical="center"/>
    </xf>
    <xf numFmtId="165" fontId="10" fillId="0" borderId="168" xfId="0" applyNumberFormat="1" applyFont="1" applyBorder="1" applyAlignment="1">
      <alignment horizontal="center" vertical="center"/>
    </xf>
    <xf numFmtId="165" fontId="10" fillId="0" borderId="169" xfId="0" applyNumberFormat="1" applyFont="1" applyBorder="1" applyAlignment="1">
      <alignment horizontal="center" vertical="center"/>
    </xf>
    <xf numFmtId="165" fontId="10" fillId="0" borderId="125" xfId="0" applyNumberFormat="1" applyFont="1" applyBorder="1" applyAlignment="1">
      <alignment horizontal="center" vertical="center"/>
    </xf>
    <xf numFmtId="165" fontId="10" fillId="0" borderId="147" xfId="0" applyNumberFormat="1" applyFont="1" applyBorder="1" applyAlignment="1">
      <alignment horizontal="center" vertical="center"/>
    </xf>
    <xf numFmtId="165" fontId="2" fillId="0" borderId="161" xfId="0" applyNumberFormat="1" applyFont="1" applyBorder="1" applyAlignment="1">
      <alignment horizontal="center" vertical="center"/>
    </xf>
    <xf numFmtId="165" fontId="2" fillId="0" borderId="162" xfId="0" applyNumberFormat="1" applyFont="1" applyBorder="1" applyAlignment="1">
      <alignment horizontal="center" vertical="center"/>
    </xf>
    <xf numFmtId="165" fontId="10" fillId="0" borderId="161" xfId="0" applyNumberFormat="1" applyFont="1" applyBorder="1" applyAlignment="1">
      <alignment horizontal="center" vertical="center"/>
    </xf>
    <xf numFmtId="165" fontId="10" fillId="0" borderId="162" xfId="0" applyNumberFormat="1" applyFont="1" applyBorder="1" applyAlignment="1">
      <alignment horizontal="center" vertical="center"/>
    </xf>
    <xf numFmtId="44" fontId="10" fillId="0" borderId="125" xfId="0" applyNumberFormat="1" applyFont="1" applyBorder="1" applyAlignment="1">
      <alignment horizontal="center" vertical="center"/>
    </xf>
    <xf numFmtId="44" fontId="10" fillId="0" borderId="147" xfId="0" applyNumberFormat="1" applyFont="1" applyBorder="1" applyAlignment="1">
      <alignment horizontal="center" vertical="center"/>
    </xf>
    <xf numFmtId="0" fontId="3" fillId="6" borderId="181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6" borderId="182" xfId="0" applyFont="1" applyFill="1" applyBorder="1" applyAlignment="1">
      <alignment horizontal="center" vertical="center"/>
    </xf>
    <xf numFmtId="0" fontId="3" fillId="7" borderId="112" xfId="0" applyFont="1" applyFill="1" applyBorder="1" applyAlignment="1">
      <alignment horizontal="center" vertical="center"/>
    </xf>
    <xf numFmtId="0" fontId="3" fillId="7" borderId="101" xfId="0" applyFont="1" applyFill="1" applyBorder="1" applyAlignment="1">
      <alignment horizontal="center" vertical="center"/>
    </xf>
    <xf numFmtId="0" fontId="3" fillId="7" borderId="113" xfId="0" applyFont="1" applyFill="1" applyBorder="1" applyAlignment="1">
      <alignment horizontal="center" vertical="center"/>
    </xf>
    <xf numFmtId="0" fontId="3" fillId="8" borderId="112" xfId="0" applyFont="1" applyFill="1" applyBorder="1" applyAlignment="1">
      <alignment horizontal="center" vertical="center" wrapText="1"/>
    </xf>
    <xf numFmtId="0" fontId="3" fillId="8" borderId="101" xfId="0" applyFont="1" applyFill="1" applyBorder="1" applyAlignment="1">
      <alignment horizontal="center" vertical="center" wrapText="1"/>
    </xf>
    <xf numFmtId="0" fontId="3" fillId="8" borderId="113" xfId="0" applyFont="1" applyFill="1" applyBorder="1" applyAlignment="1">
      <alignment horizontal="center" vertical="center" wrapText="1"/>
    </xf>
    <xf numFmtId="0" fontId="3" fillId="7" borderId="112" xfId="0" applyFont="1" applyFill="1" applyBorder="1" applyAlignment="1">
      <alignment horizontal="center" vertical="top"/>
    </xf>
    <xf numFmtId="0" fontId="3" fillId="7" borderId="101" xfId="0" applyFont="1" applyFill="1" applyBorder="1" applyAlignment="1">
      <alignment horizontal="center" vertical="top"/>
    </xf>
    <xf numFmtId="0" fontId="3" fillId="7" borderId="113" xfId="0" applyFont="1" applyFill="1" applyBorder="1" applyAlignment="1">
      <alignment horizontal="center" vertical="top"/>
    </xf>
    <xf numFmtId="0" fontId="5" fillId="8" borderId="112" xfId="0" applyFont="1" applyFill="1" applyBorder="1" applyAlignment="1">
      <alignment horizontal="center"/>
    </xf>
    <xf numFmtId="0" fontId="5" fillId="8" borderId="101" xfId="0" applyFont="1" applyFill="1" applyBorder="1" applyAlignment="1">
      <alignment horizontal="center"/>
    </xf>
    <xf numFmtId="0" fontId="5" fillId="8" borderId="113" xfId="0" applyFont="1" applyFill="1" applyBorder="1" applyAlignment="1">
      <alignment horizontal="center"/>
    </xf>
    <xf numFmtId="49" fontId="7" fillId="0" borderId="115" xfId="0" applyNumberFormat="1" applyFont="1" applyBorder="1" applyAlignment="1">
      <alignment horizontal="center" vertical="center" wrapText="1"/>
    </xf>
    <xf numFmtId="0" fontId="4" fillId="0" borderId="115" xfId="0" applyFont="1" applyBorder="1"/>
    <xf numFmtId="0" fontId="5" fillId="2" borderId="52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3" fillId="9" borderId="193" xfId="0" applyFont="1" applyFill="1" applyBorder="1" applyAlignment="1">
      <alignment horizontal="center" vertical="center"/>
    </xf>
    <xf numFmtId="0" fontId="3" fillId="9" borderId="52" xfId="0" applyFont="1" applyFill="1" applyBorder="1" applyAlignment="1">
      <alignment horizontal="center" vertical="center"/>
    </xf>
    <xf numFmtId="0" fontId="3" fillId="9" borderId="196" xfId="0" applyFont="1" applyFill="1" applyBorder="1" applyAlignment="1">
      <alignment horizontal="center" vertical="center"/>
    </xf>
    <xf numFmtId="2" fontId="24" fillId="5" borderId="47" xfId="0" applyNumberFormat="1" applyFont="1" applyFill="1" applyBorder="1" applyAlignment="1">
      <alignment horizontal="left" vertical="center"/>
    </xf>
    <xf numFmtId="2" fontId="24" fillId="5" borderId="17" xfId="0" applyNumberFormat="1" applyFont="1" applyFill="1" applyBorder="1" applyAlignment="1">
      <alignment horizontal="left" vertical="center"/>
    </xf>
    <xf numFmtId="2" fontId="9" fillId="0" borderId="101" xfId="0" applyNumberFormat="1" applyFont="1" applyBorder="1" applyAlignment="1">
      <alignment horizontal="left" vertical="center"/>
    </xf>
    <xf numFmtId="0" fontId="0" fillId="0" borderId="101" xfId="0" applyFont="1" applyBorder="1" applyAlignment="1"/>
    <xf numFmtId="0" fontId="4" fillId="0" borderId="101" xfId="0" applyFont="1" applyBorder="1"/>
    <xf numFmtId="2" fontId="24" fillId="5" borderId="101" xfId="0" applyNumberFormat="1" applyFont="1" applyFill="1" applyBorder="1" applyAlignment="1">
      <alignment horizontal="left" vertical="center"/>
    </xf>
    <xf numFmtId="2" fontId="24" fillId="5" borderId="18" xfId="0" applyNumberFormat="1" applyFont="1" applyFill="1" applyBorder="1" applyAlignment="1">
      <alignment horizontal="left" vertical="center"/>
    </xf>
    <xf numFmtId="2" fontId="3" fillId="5" borderId="101" xfId="0" applyNumberFormat="1" applyFont="1" applyFill="1" applyBorder="1" applyAlignment="1">
      <alignment horizontal="center" vertical="center"/>
    </xf>
    <xf numFmtId="44" fontId="10" fillId="0" borderId="173" xfId="0" applyNumberFormat="1" applyFont="1" applyBorder="1" applyAlignment="1">
      <alignment horizontal="center" vertical="center"/>
    </xf>
    <xf numFmtId="44" fontId="10" fillId="0" borderId="172" xfId="0" applyNumberFormat="1" applyFont="1" applyBorder="1" applyAlignment="1">
      <alignment horizontal="center" vertical="center"/>
    </xf>
    <xf numFmtId="0" fontId="5" fillId="7" borderId="112" xfId="0" applyFont="1" applyFill="1" applyBorder="1" applyAlignment="1">
      <alignment horizontal="center" vertical="top"/>
    </xf>
    <xf numFmtId="0" fontId="5" fillId="7" borderId="101" xfId="0" applyFont="1" applyFill="1" applyBorder="1" applyAlignment="1">
      <alignment horizontal="center" vertical="top"/>
    </xf>
    <xf numFmtId="0" fontId="5" fillId="7" borderId="113" xfId="0" applyFont="1" applyFill="1" applyBorder="1" applyAlignment="1">
      <alignment horizontal="center" vertical="top"/>
    </xf>
    <xf numFmtId="0" fontId="6" fillId="5" borderId="112" xfId="0" applyFont="1" applyFill="1" applyBorder="1" applyAlignment="1">
      <alignment horizontal="center" vertical="center"/>
    </xf>
    <xf numFmtId="0" fontId="6" fillId="5" borderId="101" xfId="0" applyFont="1" applyFill="1" applyBorder="1" applyAlignment="1">
      <alignment horizontal="center" vertical="center"/>
    </xf>
    <xf numFmtId="0" fontId="6" fillId="5" borderId="113" xfId="0" applyFont="1" applyFill="1" applyBorder="1" applyAlignment="1">
      <alignment horizontal="center" vertical="center"/>
    </xf>
    <xf numFmtId="0" fontId="6" fillId="5" borderId="183" xfId="0" applyFont="1" applyFill="1" applyBorder="1" applyAlignment="1">
      <alignment horizontal="center" vertical="center"/>
    </xf>
    <xf numFmtId="0" fontId="6" fillId="5" borderId="104" xfId="0" applyFont="1" applyFill="1" applyBorder="1" applyAlignment="1">
      <alignment horizontal="center" vertical="center"/>
    </xf>
    <xf numFmtId="0" fontId="6" fillId="5" borderId="184" xfId="0" applyFont="1" applyFill="1" applyBorder="1" applyAlignment="1">
      <alignment horizontal="center" vertical="center"/>
    </xf>
    <xf numFmtId="0" fontId="25" fillId="2" borderId="52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47" xfId="0" applyFont="1" applyFill="1" applyBorder="1" applyAlignment="1">
      <alignment horizontal="left" vertical="center"/>
    </xf>
    <xf numFmtId="0" fontId="5" fillId="4" borderId="190" xfId="0" applyFont="1" applyFill="1" applyBorder="1" applyAlignment="1">
      <alignment horizontal="left" vertical="center"/>
    </xf>
    <xf numFmtId="0" fontId="5" fillId="14" borderId="187" xfId="0" applyFont="1" applyFill="1" applyBorder="1" applyAlignment="1">
      <alignment horizontal="left" vertical="center"/>
    </xf>
    <xf numFmtId="0" fontId="5" fillId="14" borderId="117" xfId="0" applyFont="1" applyFill="1" applyBorder="1" applyAlignment="1">
      <alignment horizontal="left" vertical="center"/>
    </xf>
    <xf numFmtId="0" fontId="6" fillId="5" borderId="148" xfId="0" applyFont="1" applyFill="1" applyBorder="1" applyAlignment="1">
      <alignment horizontal="center" vertical="center"/>
    </xf>
    <xf numFmtId="0" fontId="4" fillId="0" borderId="149" xfId="0" applyFont="1" applyBorder="1"/>
    <xf numFmtId="0" fontId="5" fillId="5" borderId="150" xfId="0" applyFont="1" applyFill="1" applyBorder="1" applyAlignment="1">
      <alignment horizontal="right"/>
    </xf>
    <xf numFmtId="0" fontId="5" fillId="5" borderId="146" xfId="0" applyFont="1" applyFill="1" applyBorder="1" applyAlignment="1">
      <alignment horizontal="center" vertical="center"/>
    </xf>
    <xf numFmtId="0" fontId="5" fillId="5" borderId="136" xfId="0" applyFont="1" applyFill="1" applyBorder="1" applyAlignment="1">
      <alignment horizontal="center" vertical="center"/>
    </xf>
    <xf numFmtId="0" fontId="5" fillId="5" borderId="101" xfId="0" applyFont="1" applyFill="1" applyBorder="1" applyAlignment="1">
      <alignment horizontal="center" vertical="center"/>
    </xf>
    <xf numFmtId="0" fontId="5" fillId="5" borderId="140" xfId="0" applyFont="1" applyFill="1" applyBorder="1" applyAlignment="1">
      <alignment horizontal="center" vertical="center"/>
    </xf>
    <xf numFmtId="0" fontId="5" fillId="5" borderId="101" xfId="0" applyFont="1" applyFill="1" applyBorder="1" applyAlignment="1">
      <alignment horizontal="center" vertical="center" wrapText="1"/>
    </xf>
    <xf numFmtId="0" fontId="5" fillId="5" borderId="140" xfId="0" applyFont="1" applyFill="1" applyBorder="1" applyAlignment="1">
      <alignment horizontal="center" vertical="center" wrapText="1"/>
    </xf>
    <xf numFmtId="0" fontId="12" fillId="5" borderId="101" xfId="0" applyFont="1" applyFill="1" applyBorder="1" applyAlignment="1">
      <alignment horizontal="center" vertical="center"/>
    </xf>
    <xf numFmtId="0" fontId="12" fillId="5" borderId="140" xfId="0" applyFont="1" applyFill="1" applyBorder="1" applyAlignment="1">
      <alignment horizontal="center" vertical="center"/>
    </xf>
    <xf numFmtId="49" fontId="2" fillId="0" borderId="139" xfId="0" applyNumberFormat="1" applyFont="1" applyBorder="1" applyAlignment="1">
      <alignment horizontal="center" vertical="center" wrapText="1"/>
    </xf>
    <xf numFmtId="0" fontId="4" fillId="0" borderId="134" xfId="0" applyFont="1" applyBorder="1"/>
    <xf numFmtId="0" fontId="4" fillId="0" borderId="158" xfId="0" applyFont="1" applyBorder="1"/>
    <xf numFmtId="0" fontId="5" fillId="10" borderId="12" xfId="0" applyFont="1" applyFill="1" applyBorder="1" applyAlignment="1">
      <alignment horizontal="center" vertical="center"/>
    </xf>
    <xf numFmtId="0" fontId="5" fillId="10" borderId="52" xfId="0" applyFont="1" applyFill="1" applyBorder="1" applyAlignment="1">
      <alignment horizontal="center" vertical="center"/>
    </xf>
    <xf numFmtId="0" fontId="5" fillId="11" borderId="151" xfId="0" applyFont="1" applyFill="1" applyBorder="1" applyAlignment="1">
      <alignment horizontal="center" vertical="center"/>
    </xf>
    <xf numFmtId="0" fontId="5" fillId="11" borderId="152" xfId="0" applyFont="1" applyFill="1" applyBorder="1" applyAlignment="1">
      <alignment horizontal="center" vertical="center"/>
    </xf>
    <xf numFmtId="0" fontId="5" fillId="11" borderId="150" xfId="0" applyFont="1" applyFill="1" applyBorder="1" applyAlignment="1">
      <alignment horizontal="center" vertical="center"/>
    </xf>
    <xf numFmtId="10" fontId="2" fillId="5" borderId="151" xfId="0" applyNumberFormat="1" applyFont="1" applyFill="1" applyBorder="1" applyAlignment="1">
      <alignment horizontal="center" vertical="center"/>
    </xf>
    <xf numFmtId="10" fontId="2" fillId="5" borderId="155" xfId="0" applyNumberFormat="1" applyFont="1" applyFill="1" applyBorder="1" applyAlignment="1">
      <alignment horizontal="center" vertical="center"/>
    </xf>
    <xf numFmtId="0" fontId="4" fillId="0" borderId="155" xfId="0" applyFont="1" applyBorder="1"/>
    <xf numFmtId="0" fontId="4" fillId="0" borderId="140" xfId="0" applyFont="1" applyBorder="1"/>
    <xf numFmtId="0" fontId="5" fillId="5" borderId="156" xfId="0" applyFont="1" applyFill="1" applyBorder="1" applyAlignment="1">
      <alignment horizontal="right"/>
    </xf>
    <xf numFmtId="0" fontId="4" fillId="0" borderId="47" xfId="0" applyFont="1" applyBorder="1"/>
    <xf numFmtId="0" fontId="4" fillId="0" borderId="17" xfId="0" applyFont="1" applyBorder="1"/>
    <xf numFmtId="0" fontId="5" fillId="5" borderId="106" xfId="0" applyFont="1" applyFill="1" applyBorder="1" applyAlignment="1">
      <alignment horizontal="right"/>
    </xf>
    <xf numFmtId="0" fontId="4" fillId="0" borderId="106" xfId="0" applyFont="1" applyBorder="1"/>
    <xf numFmtId="0" fontId="5" fillId="0" borderId="156" xfId="0" applyFont="1" applyBorder="1" applyAlignment="1">
      <alignment vertical="center"/>
    </xf>
    <xf numFmtId="0" fontId="4" fillId="0" borderId="157" xfId="0" applyFont="1" applyBorder="1"/>
    <xf numFmtId="0" fontId="5" fillId="0" borderId="124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40" xfId="0" applyFont="1" applyBorder="1" applyAlignment="1">
      <alignment horizontal="center" vertical="center"/>
    </xf>
    <xf numFmtId="0" fontId="25" fillId="0" borderId="124" xfId="0" applyFont="1" applyBorder="1" applyAlignment="1">
      <alignment horizontal="center" vertical="center"/>
    </xf>
    <xf numFmtId="2" fontId="5" fillId="5" borderId="124" xfId="0" applyNumberFormat="1" applyFont="1" applyFill="1" applyBorder="1" applyAlignment="1">
      <alignment horizontal="center" vertical="center"/>
    </xf>
    <xf numFmtId="0" fontId="5" fillId="0" borderId="109" xfId="0" applyFont="1" applyBorder="1" applyAlignment="1">
      <alignment vertical="center"/>
    </xf>
    <xf numFmtId="0" fontId="4" fillId="0" borderId="110" xfId="0" applyFont="1" applyBorder="1"/>
    <xf numFmtId="0" fontId="4" fillId="0" borderId="111" xfId="0" applyFont="1" applyBorder="1"/>
    <xf numFmtId="2" fontId="25" fillId="5" borderId="112" xfId="0" applyNumberFormat="1" applyFont="1" applyFill="1" applyBorder="1" applyAlignment="1">
      <alignment horizontal="center" vertical="center"/>
    </xf>
    <xf numFmtId="0" fontId="4" fillId="0" borderId="113" xfId="0" applyFont="1" applyBorder="1"/>
    <xf numFmtId="49" fontId="2" fillId="0" borderId="114" xfId="0" applyNumberFormat="1" applyFont="1" applyBorder="1" applyAlignment="1">
      <alignment horizontal="center" vertical="center" wrapText="1"/>
    </xf>
    <xf numFmtId="0" fontId="4" fillId="0" borderId="116" xfId="0" applyFont="1" applyBorder="1"/>
    <xf numFmtId="0" fontId="5" fillId="5" borderId="30" xfId="0" applyFont="1" applyFill="1" applyBorder="1" applyAlignment="1">
      <alignment horizontal="center" vertical="top"/>
    </xf>
    <xf numFmtId="0" fontId="4" fillId="0" borderId="27" xfId="0" applyFont="1" applyBorder="1"/>
    <xf numFmtId="0" fontId="4" fillId="0" borderId="31" xfId="0" applyFont="1" applyBorder="1"/>
    <xf numFmtId="0" fontId="27" fillId="5" borderId="32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0" borderId="34" xfId="0" applyFont="1" applyBorder="1"/>
    <xf numFmtId="0" fontId="25" fillId="4" borderId="45" xfId="0" applyFont="1" applyFill="1" applyBorder="1" applyAlignment="1">
      <alignment horizontal="left" vertical="center"/>
    </xf>
    <xf numFmtId="0" fontId="5" fillId="4" borderId="55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/>
    </xf>
    <xf numFmtId="0" fontId="4" fillId="8" borderId="27" xfId="0" applyFont="1" applyFill="1" applyBorder="1"/>
    <xf numFmtId="0" fontId="4" fillId="8" borderId="28" xfId="0" applyFont="1" applyFill="1" applyBorder="1"/>
    <xf numFmtId="0" fontId="13" fillId="7" borderId="26" xfId="0" applyFont="1" applyFill="1" applyBorder="1" applyAlignment="1">
      <alignment horizontal="center" vertical="top"/>
    </xf>
    <xf numFmtId="0" fontId="4" fillId="7" borderId="27" xfId="0" applyFont="1" applyFill="1" applyBorder="1"/>
    <xf numFmtId="0" fontId="4" fillId="7" borderId="28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4" fillId="6" borderId="2" xfId="0" applyFont="1" applyFill="1" applyBorder="1"/>
    <xf numFmtId="0" fontId="4" fillId="6" borderId="3" xfId="0" applyFont="1" applyFill="1" applyBorder="1"/>
    <xf numFmtId="0" fontId="3" fillId="7" borderId="4" xfId="0" applyFont="1" applyFill="1" applyBorder="1" applyAlignment="1">
      <alignment horizontal="center" vertical="center"/>
    </xf>
    <xf numFmtId="0" fontId="4" fillId="7" borderId="5" xfId="0" applyFont="1" applyFill="1" applyBorder="1"/>
    <xf numFmtId="0" fontId="3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/>
    <xf numFmtId="0" fontId="3" fillId="7" borderId="4" xfId="0" applyFont="1" applyFill="1" applyBorder="1" applyAlignment="1">
      <alignment horizontal="center" vertical="top"/>
    </xf>
    <xf numFmtId="0" fontId="8" fillId="12" borderId="87" xfId="0" applyFont="1" applyFill="1" applyBorder="1" applyAlignment="1">
      <alignment horizontal="left" vertical="center" wrapText="1"/>
    </xf>
    <xf numFmtId="0" fontId="4" fillId="0" borderId="88" xfId="0" applyFont="1" applyBorder="1"/>
    <xf numFmtId="0" fontId="20" fillId="7" borderId="87" xfId="0" applyFont="1" applyFill="1" applyBorder="1" applyAlignment="1">
      <alignment horizontal="left" vertical="center" wrapText="1"/>
    </xf>
    <xf numFmtId="0" fontId="4" fillId="0" borderId="83" xfId="0" applyFont="1" applyBorder="1"/>
    <xf numFmtId="0" fontId="4" fillId="0" borderId="84" xfId="0" applyFont="1" applyBorder="1"/>
    <xf numFmtId="0" fontId="10" fillId="7" borderId="100" xfId="0" applyFont="1" applyFill="1" applyBorder="1" applyAlignment="1">
      <alignment horizontal="left" vertical="center" wrapText="1"/>
    </xf>
    <xf numFmtId="0" fontId="20" fillId="7" borderId="92" xfId="0" applyFont="1" applyFill="1" applyBorder="1" applyAlignment="1">
      <alignment horizontal="left" vertical="center" wrapText="1"/>
    </xf>
    <xf numFmtId="0" fontId="4" fillId="0" borderId="93" xfId="0" applyFont="1" applyBorder="1"/>
    <xf numFmtId="0" fontId="4" fillId="0" borderId="94" xfId="0" applyFont="1" applyBorder="1"/>
    <xf numFmtId="0" fontId="4" fillId="0" borderId="95" xfId="0" applyFont="1" applyBorder="1"/>
    <xf numFmtId="0" fontId="4" fillId="0" borderId="78" xfId="0" applyFont="1" applyBorder="1"/>
    <xf numFmtId="0" fontId="4" fillId="0" borderId="96" xfId="0" applyFont="1" applyBorder="1"/>
    <xf numFmtId="0" fontId="19" fillId="7" borderId="82" xfId="0" applyFont="1" applyFill="1" applyBorder="1" applyAlignment="1">
      <alignment horizontal="center" vertical="center" wrapText="1"/>
    </xf>
    <xf numFmtId="10" fontId="22" fillId="7" borderId="98" xfId="0" applyNumberFormat="1" applyFont="1" applyFill="1" applyBorder="1" applyAlignment="1">
      <alignment horizontal="center" vertical="center" wrapText="1"/>
    </xf>
    <xf numFmtId="0" fontId="4" fillId="0" borderId="99" xfId="0" applyFont="1" applyBorder="1"/>
    <xf numFmtId="0" fontId="4" fillId="0" borderId="4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03" xfId="0" applyFont="1" applyBorder="1"/>
    <xf numFmtId="0" fontId="10" fillId="7" borderId="102" xfId="0" applyFont="1" applyFill="1" applyBorder="1" applyAlignment="1">
      <alignment horizontal="left" vertical="center" wrapText="1"/>
    </xf>
    <xf numFmtId="0" fontId="4" fillId="0" borderId="104" xfId="0" applyFont="1" applyBorder="1"/>
    <xf numFmtId="0" fontId="4" fillId="0" borderId="25" xfId="0" applyFont="1" applyBorder="1"/>
    <xf numFmtId="0" fontId="19" fillId="13" borderId="85" xfId="0" applyFont="1" applyFill="1" applyBorder="1" applyAlignment="1">
      <alignment horizontal="center" vertical="center" textRotation="90" wrapText="1"/>
    </xf>
    <xf numFmtId="0" fontId="4" fillId="0" borderId="90" xfId="0" applyFont="1" applyBorder="1"/>
    <xf numFmtId="0" fontId="4" fillId="0" borderId="91" xfId="0" applyFont="1" applyBorder="1"/>
    <xf numFmtId="0" fontId="18" fillId="7" borderId="82" xfId="0" applyFont="1" applyFill="1" applyBorder="1" applyAlignment="1">
      <alignment horizontal="center" vertical="center" wrapText="1"/>
    </xf>
    <xf numFmtId="0" fontId="3" fillId="7" borderId="82" xfId="0" applyFont="1" applyFill="1" applyBorder="1" applyAlignment="1">
      <alignment horizontal="center" vertical="center" wrapText="1"/>
    </xf>
    <xf numFmtId="0" fontId="19" fillId="7" borderId="85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left" vertical="center" wrapText="1"/>
    </xf>
    <xf numFmtId="0" fontId="4" fillId="0" borderId="68" xfId="0" applyFont="1" applyBorder="1"/>
    <xf numFmtId="0" fontId="4" fillId="0" borderId="69" xfId="0" applyFont="1" applyBorder="1"/>
    <xf numFmtId="0" fontId="5" fillId="0" borderId="72" xfId="0" applyFont="1" applyBorder="1" applyAlignment="1">
      <alignment horizontal="left" vertical="center"/>
    </xf>
    <xf numFmtId="0" fontId="4" fillId="0" borderId="61" xfId="0" applyFont="1" applyBorder="1"/>
    <xf numFmtId="0" fontId="15" fillId="7" borderId="67" xfId="0" applyFont="1" applyFill="1" applyBorder="1" applyAlignment="1">
      <alignment horizontal="left" vertical="center" wrapText="1"/>
    </xf>
    <xf numFmtId="0" fontId="4" fillId="0" borderId="72" xfId="0" applyFont="1" applyBorder="1"/>
    <xf numFmtId="0" fontId="4" fillId="0" borderId="80" xfId="0" applyFont="1" applyBorder="1"/>
    <xf numFmtId="0" fontId="4" fillId="0" borderId="75" xfId="0" applyFont="1" applyBorder="1"/>
    <xf numFmtId="0" fontId="4" fillId="0" borderId="76" xfId="0" applyFont="1" applyBorder="1"/>
    <xf numFmtId="0" fontId="5" fillId="0" borderId="77" xfId="0" applyFont="1" applyBorder="1" applyAlignment="1">
      <alignment horizontal="left" vertical="center" wrapText="1"/>
    </xf>
    <xf numFmtId="0" fontId="4" fillId="0" borderId="79" xfId="0" applyFont="1" applyBorder="1"/>
    <xf numFmtId="0" fontId="4" fillId="0" borderId="57" xfId="0" applyFont="1" applyBorder="1"/>
    <xf numFmtId="0" fontId="4" fillId="0" borderId="74" xfId="0" applyFont="1" applyBorder="1"/>
    <xf numFmtId="0" fontId="3" fillId="0" borderId="58" xfId="0" applyFont="1" applyBorder="1" applyAlignment="1">
      <alignment horizontal="center" vertical="center" wrapText="1"/>
    </xf>
    <xf numFmtId="0" fontId="4" fillId="0" borderId="59" xfId="0" applyFont="1" applyBorder="1"/>
    <xf numFmtId="0" fontId="4" fillId="0" borderId="60" xfId="0" applyFont="1" applyBorder="1"/>
    <xf numFmtId="0" fontId="5" fillId="0" borderId="62" xfId="0" applyFont="1" applyBorder="1" applyAlignment="1">
      <alignment horizontal="left" vertical="center"/>
    </xf>
    <xf numFmtId="0" fontId="4" fillId="0" borderId="63" xfId="0" applyFont="1" applyBorder="1"/>
    <xf numFmtId="0" fontId="4" fillId="0" borderId="64" xfId="0" applyFont="1" applyBorder="1"/>
    <xf numFmtId="0" fontId="5" fillId="7" borderId="62" xfId="0" applyFont="1" applyFill="1" applyBorder="1" applyAlignment="1">
      <alignment horizontal="left" wrapText="1"/>
    </xf>
    <xf numFmtId="0" fontId="5" fillId="7" borderId="62" xfId="0" applyFont="1" applyFill="1" applyBorder="1" applyAlignment="1">
      <alignment horizontal="left" vertical="center" wrapText="1"/>
    </xf>
    <xf numFmtId="0" fontId="4" fillId="0" borderId="66" xfId="0" applyFont="1" applyBorder="1"/>
    <xf numFmtId="10" fontId="5" fillId="7" borderId="70" xfId="0" applyNumberFormat="1" applyFont="1" applyFill="1" applyBorder="1" applyAlignment="1">
      <alignment horizontal="center" vertical="center"/>
    </xf>
    <xf numFmtId="0" fontId="4" fillId="0" borderId="73" xfId="0" applyFont="1" applyBorder="1"/>
    <xf numFmtId="0" fontId="4" fillId="0" borderId="81" xfId="0" applyFont="1" applyBorder="1"/>
    <xf numFmtId="14" fontId="5" fillId="0" borderId="62" xfId="0" applyNumberFormat="1" applyFont="1" applyBorder="1" applyAlignment="1">
      <alignment horizontal="left" vertical="center"/>
    </xf>
  </cellXfs>
  <cellStyles count="29">
    <cellStyle name="Estilo 1" xfId="28"/>
    <cellStyle name="Moeda 2" xfId="2"/>
    <cellStyle name="Moeda 2 2" xfId="16"/>
    <cellStyle name="Moeda 2 3" xfId="27"/>
    <cellStyle name="Moeda 2 4" xfId="9"/>
    <cellStyle name="Moeda 3" xfId="12"/>
    <cellStyle name="Moeda 4" xfId="14"/>
    <cellStyle name="Moeda 5" xfId="7"/>
    <cellStyle name="Normal" xfId="0" builtinId="0"/>
    <cellStyle name="Normal 2" xfId="1"/>
    <cellStyle name="Normal 2 2" xfId="11"/>
    <cellStyle name="Normal 2 21" xfId="20"/>
    <cellStyle name="Normal 3" xfId="3"/>
    <cellStyle name="Normal 3 2" xfId="23"/>
    <cellStyle name="Normal 4" xfId="4"/>
    <cellStyle name="Normal 4 2" xfId="25"/>
    <cellStyle name="Normal 5" xfId="5"/>
    <cellStyle name="Normal 5 2" xfId="22"/>
    <cellStyle name="Normal 6" xfId="6"/>
    <cellStyle name="Porcentagem 2" xfId="26"/>
    <cellStyle name="Porcentagem 3" xfId="19"/>
    <cellStyle name="Vírgula 2" xfId="10"/>
    <cellStyle name="Vírgula 2 2" xfId="17"/>
    <cellStyle name="Vírgula 2 3" xfId="24"/>
    <cellStyle name="Vírgula 3" xfId="13"/>
    <cellStyle name="Vírgula 3 2" xfId="18"/>
    <cellStyle name="Vírgula 4" xfId="15"/>
    <cellStyle name="Vírgula 5" xfId="21"/>
    <cellStyle name="Vírgula 6" xfId="8"/>
  </cellStyles>
  <dxfs count="180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</xdr:row>
      <xdr:rowOff>38100</xdr:rowOff>
    </xdr:from>
    <xdr:ext cx="4495800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369094</xdr:colOff>
      <xdr:row>2</xdr:row>
      <xdr:rowOff>69058</xdr:rowOff>
    </xdr:from>
    <xdr:ext cx="4514850" cy="1152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9094" y="426246"/>
          <a:ext cx="4514850" cy="11525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200024</xdr:colOff>
      <xdr:row>1</xdr:row>
      <xdr:rowOff>117726</xdr:rowOff>
    </xdr:from>
    <xdr:ext cx="1972531" cy="695110"/>
    <xdr:pic>
      <xdr:nvPicPr>
        <xdr:cNvPr id="2" name="image3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4" y="308226"/>
          <a:ext cx="1972531" cy="69511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152400</xdr:rowOff>
    </xdr:from>
    <xdr:ext cx="4514850" cy="1152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2095500" cy="6762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28575</xdr:rowOff>
    </xdr:from>
    <xdr:ext cx="4448175" cy="5127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0" y="5353050"/>
              <a:ext cx="4448175" cy="51270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kumimoji="0" lang="pt-BR" sz="16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𝐁𝐃𝐈</m:t>
                    </m:r>
                    <m:r>
                      <a:rPr kumimoji="0" lang="pt-BR" sz="16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f>
                      <m:fPr>
                        <m:ctrlP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𝑨𝑪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𝑺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𝑹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𝑮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𝑫𝑭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𝑳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𝑰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  <m:r>
                      <a:rPr kumimoji="0" lang="pt-BR" sz="16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kumimoji="0" lang="pt-BR" sz="16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kumimoji="0" lang="pt-BR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0" y="5353050"/>
              <a:ext cx="4448175" cy="51270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pt-BR" sz="16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𝐁𝐃𝐈=  ((𝟏+𝑨𝑪+𝑺+𝑹+𝑮)(𝟏+𝑫𝑭)(𝟏+𝑳))/((𝟏+𝑰))−𝟏</a:t>
              </a:r>
              <a:endParaRPr kumimoji="0" lang="pt-BR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16"/>
  <sheetViews>
    <sheetView showGridLines="0" view="pageBreakPreview" topLeftCell="A274" zoomScaleNormal="100" zoomScaleSheetLayoutView="100" workbookViewId="0">
      <selection activeCell="B110" sqref="B110"/>
    </sheetView>
  </sheetViews>
  <sheetFormatPr defaultRowHeight="15" customHeight="1" x14ac:dyDescent="0.25"/>
  <cols>
    <col min="1" max="1" width="9.28515625" customWidth="1"/>
    <col min="2" max="2" width="23.140625" customWidth="1"/>
    <col min="3" max="3" width="124.28515625" customWidth="1"/>
    <col min="4" max="4" width="6.85546875" customWidth="1"/>
    <col min="5" max="5" width="31.7109375" customWidth="1"/>
    <col min="6" max="6" width="24.85546875" customWidth="1"/>
    <col min="7" max="7" width="21.7109375" style="224" customWidth="1"/>
    <col min="8" max="8" width="25.140625" customWidth="1"/>
    <col min="9" max="25" width="9.140625" customWidth="1"/>
  </cols>
  <sheetData>
    <row r="1" spans="1:25" ht="19.5" customHeight="1" x14ac:dyDescent="0.25">
      <c r="A1" s="516" t="s">
        <v>0</v>
      </c>
      <c r="B1" s="517"/>
      <c r="C1" s="517"/>
      <c r="D1" s="517"/>
      <c r="E1" s="517"/>
      <c r="F1" s="517"/>
      <c r="G1" s="518"/>
      <c r="H1" s="1"/>
      <c r="I1" s="1">
        <v>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 x14ac:dyDescent="0.25">
      <c r="A2" s="519" t="s">
        <v>1</v>
      </c>
      <c r="B2" s="520"/>
      <c r="C2" s="520"/>
      <c r="D2" s="520"/>
      <c r="E2" s="520"/>
      <c r="F2" s="520"/>
      <c r="G2" s="5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25">
      <c r="A3" s="519" t="s">
        <v>315</v>
      </c>
      <c r="B3" s="520"/>
      <c r="C3" s="520"/>
      <c r="D3" s="520"/>
      <c r="E3" s="520"/>
      <c r="F3" s="520"/>
      <c r="G3" s="52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25">
      <c r="A4" s="3"/>
      <c r="B4" s="4"/>
      <c r="C4" s="522" t="s">
        <v>401</v>
      </c>
      <c r="D4" s="520"/>
      <c r="E4" s="520"/>
      <c r="F4" s="520"/>
      <c r="G4" s="2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customHeight="1" x14ac:dyDescent="0.25">
      <c r="A5" s="523" t="s">
        <v>402</v>
      </c>
      <c r="B5" s="520"/>
      <c r="C5" s="520"/>
      <c r="D5" s="520"/>
      <c r="E5" s="520"/>
      <c r="F5" s="520"/>
      <c r="G5" s="521"/>
      <c r="H5" s="6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5">
      <c r="A6" s="519" t="s">
        <v>258</v>
      </c>
      <c r="B6" s="520"/>
      <c r="C6" s="520"/>
      <c r="D6" s="520"/>
      <c r="E6" s="520"/>
      <c r="F6" s="520"/>
      <c r="G6" s="521"/>
      <c r="H6" s="522"/>
      <c r="I6" s="5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5">
      <c r="A7" s="2"/>
      <c r="B7" s="7"/>
      <c r="C7" s="522" t="s">
        <v>314</v>
      </c>
      <c r="D7" s="520"/>
      <c r="E7" s="520"/>
      <c r="F7" s="520"/>
      <c r="G7" s="216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5">
      <c r="A8" s="531" t="s">
        <v>4</v>
      </c>
      <c r="B8" s="532"/>
      <c r="C8" s="532"/>
      <c r="D8" s="532"/>
      <c r="E8" s="532"/>
      <c r="F8" s="532"/>
      <c r="G8" s="53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5">
      <c r="A9" s="9" t="s">
        <v>5</v>
      </c>
      <c r="B9" s="10" t="s">
        <v>6</v>
      </c>
      <c r="C9" s="11"/>
      <c r="D9" s="12" t="s">
        <v>7</v>
      </c>
      <c r="E9" s="534" t="s">
        <v>4</v>
      </c>
      <c r="F9" s="486"/>
      <c r="G9" s="48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117" customFormat="1" ht="19.5" customHeight="1" x14ac:dyDescent="0.25">
      <c r="A10" s="535" t="s">
        <v>121</v>
      </c>
      <c r="B10" s="486"/>
      <c r="C10" s="486"/>
      <c r="D10" s="486"/>
      <c r="E10" s="486"/>
      <c r="F10" s="486"/>
      <c r="G10" s="48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117" customFormat="1" ht="19.5" customHeight="1" x14ac:dyDescent="0.25">
      <c r="A11" s="22">
        <v>1</v>
      </c>
      <c r="B11" s="13">
        <v>20000</v>
      </c>
      <c r="C11" s="491" t="s">
        <v>122</v>
      </c>
      <c r="D11" s="492"/>
      <c r="E11" s="492"/>
      <c r="F11" s="492"/>
      <c r="G11" s="217" t="s">
        <v>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s="117" customFormat="1" ht="31.5" x14ac:dyDescent="0.25">
      <c r="A12" s="35" t="s">
        <v>9</v>
      </c>
      <c r="B12" s="120">
        <v>21301</v>
      </c>
      <c r="C12" s="25" t="s">
        <v>124</v>
      </c>
      <c r="D12" s="17" t="s">
        <v>10</v>
      </c>
      <c r="E12" s="434" t="s">
        <v>20</v>
      </c>
      <c r="F12" s="458"/>
      <c r="G12" s="14">
        <f>G13</f>
        <v>3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s="117" customFormat="1" ht="19.5" customHeight="1" x14ac:dyDescent="0.25">
      <c r="A13" s="357"/>
      <c r="B13" s="360"/>
      <c r="C13" s="31" t="s">
        <v>123</v>
      </c>
      <c r="D13" s="125" t="s">
        <v>10</v>
      </c>
      <c r="E13" s="539">
        <f>1*1.5*2</f>
        <v>3</v>
      </c>
      <c r="F13" s="540"/>
      <c r="G13" s="126">
        <f>E13</f>
        <v>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s="117" customFormat="1" ht="31.5" x14ac:dyDescent="0.25">
      <c r="A14" s="35" t="s">
        <v>112</v>
      </c>
      <c r="B14" s="120">
        <v>20168</v>
      </c>
      <c r="C14" s="25" t="s">
        <v>125</v>
      </c>
      <c r="D14" s="17" t="s">
        <v>15</v>
      </c>
      <c r="E14" s="529" t="s">
        <v>16</v>
      </c>
      <c r="F14" s="530"/>
      <c r="G14" s="14">
        <f>G15</f>
        <v>11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s="117" customFormat="1" ht="19.5" customHeight="1" x14ac:dyDescent="0.25">
      <c r="A15" s="361"/>
      <c r="B15" s="362"/>
      <c r="C15" s="31" t="s">
        <v>127</v>
      </c>
      <c r="D15" s="32" t="s">
        <v>15</v>
      </c>
      <c r="E15" s="528">
        <v>11</v>
      </c>
      <c r="F15" s="528"/>
      <c r="G15" s="127">
        <f>E15</f>
        <v>11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s="122" customFormat="1" ht="31.5" x14ac:dyDescent="0.25">
      <c r="A16" s="35" t="s">
        <v>113</v>
      </c>
      <c r="B16" s="120">
        <v>20111</v>
      </c>
      <c r="C16" s="25" t="s">
        <v>141</v>
      </c>
      <c r="D16" s="17" t="s">
        <v>10</v>
      </c>
      <c r="E16" s="434" t="s">
        <v>20</v>
      </c>
      <c r="F16" s="458"/>
      <c r="G16" s="14">
        <f>G17</f>
        <v>286.85000000000002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s="122" customFormat="1" ht="19.5" customHeight="1" x14ac:dyDescent="0.25">
      <c r="A17" s="361"/>
      <c r="B17" s="362"/>
      <c r="C17" s="31" t="s">
        <v>296</v>
      </c>
      <c r="D17" s="125" t="s">
        <v>10</v>
      </c>
      <c r="E17" s="524">
        <v>286.85000000000002</v>
      </c>
      <c r="F17" s="525"/>
      <c r="G17" s="127">
        <f>E17</f>
        <v>286.85000000000002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s="229" customFormat="1" ht="31.5" x14ac:dyDescent="0.25">
      <c r="A18" s="246" t="s">
        <v>126</v>
      </c>
      <c r="B18" s="247">
        <v>20137</v>
      </c>
      <c r="C18" s="227" t="s">
        <v>218</v>
      </c>
      <c r="D18" s="17" t="s">
        <v>15</v>
      </c>
      <c r="E18" s="529" t="s">
        <v>16</v>
      </c>
      <c r="F18" s="530"/>
      <c r="G18" s="242">
        <f>G19</f>
        <v>6</v>
      </c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</row>
    <row r="19" spans="1:25" s="135" customFormat="1" ht="19.5" customHeight="1" x14ac:dyDescent="0.25">
      <c r="A19" s="357"/>
      <c r="B19" s="360"/>
      <c r="C19" s="31" t="s">
        <v>219</v>
      </c>
      <c r="D19" s="32" t="s">
        <v>15</v>
      </c>
      <c r="E19" s="524">
        <v>6</v>
      </c>
      <c r="F19" s="525"/>
      <c r="G19" s="211">
        <f>E19</f>
        <v>6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s="229" customFormat="1" ht="15.75" x14ac:dyDescent="0.25">
      <c r="A20" s="246" t="s">
        <v>137</v>
      </c>
      <c r="B20" s="247">
        <v>20138</v>
      </c>
      <c r="C20" s="227" t="s">
        <v>220</v>
      </c>
      <c r="D20" s="240" t="s">
        <v>15</v>
      </c>
      <c r="E20" s="526" t="s">
        <v>16</v>
      </c>
      <c r="F20" s="527"/>
      <c r="G20" s="242">
        <f>G21</f>
        <v>8</v>
      </c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</row>
    <row r="21" spans="1:25" s="135" customFormat="1" ht="19.5" customHeight="1" x14ac:dyDescent="0.25">
      <c r="A21" s="361"/>
      <c r="B21" s="362"/>
      <c r="C21" s="31" t="s">
        <v>327</v>
      </c>
      <c r="D21" s="125" t="s">
        <v>15</v>
      </c>
      <c r="E21" s="524">
        <v>8</v>
      </c>
      <c r="F21" s="525"/>
      <c r="G21" s="139">
        <f>E21</f>
        <v>8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s="135" customFormat="1" ht="31.5" x14ac:dyDescent="0.25">
      <c r="A22" s="35" t="s">
        <v>140</v>
      </c>
      <c r="B22" s="120">
        <v>20140</v>
      </c>
      <c r="C22" s="25" t="s">
        <v>224</v>
      </c>
      <c r="D22" s="277" t="s">
        <v>15</v>
      </c>
      <c r="E22" s="526" t="s">
        <v>16</v>
      </c>
      <c r="F22" s="527"/>
      <c r="G22" s="213">
        <f>SUM(G23:G24)</f>
        <v>14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s="135" customFormat="1" ht="19.5" customHeight="1" x14ac:dyDescent="0.25">
      <c r="A23" s="322"/>
      <c r="B23" s="358"/>
      <c r="C23" s="31" t="s">
        <v>325</v>
      </c>
      <c r="D23" s="125" t="s">
        <v>15</v>
      </c>
      <c r="E23" s="524">
        <v>10</v>
      </c>
      <c r="F23" s="525"/>
      <c r="G23" s="211">
        <f>E23</f>
        <v>10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s="331" customFormat="1" ht="19.5" customHeight="1" x14ac:dyDescent="0.25">
      <c r="A24" s="359"/>
      <c r="B24" s="170"/>
      <c r="C24" s="343" t="s">
        <v>326</v>
      </c>
      <c r="D24" s="125" t="s">
        <v>15</v>
      </c>
      <c r="E24" s="524">
        <v>4</v>
      </c>
      <c r="F24" s="525"/>
      <c r="G24" s="344">
        <f>E24</f>
        <v>4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s="168" customFormat="1" ht="15.75" x14ac:dyDescent="0.25">
      <c r="A25" s="35" t="s">
        <v>145</v>
      </c>
      <c r="B25" s="120">
        <v>20167</v>
      </c>
      <c r="C25" s="212" t="s">
        <v>221</v>
      </c>
      <c r="D25" s="283" t="s">
        <v>15</v>
      </c>
      <c r="E25" s="526" t="s">
        <v>16</v>
      </c>
      <c r="F25" s="527"/>
      <c r="G25" s="213">
        <f>SUM(G26:G27)</f>
        <v>72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s="168" customFormat="1" ht="19.5" customHeight="1" x14ac:dyDescent="0.25">
      <c r="A26" s="322"/>
      <c r="B26" s="321"/>
      <c r="C26" s="118" t="s">
        <v>222</v>
      </c>
      <c r="D26" s="140" t="s">
        <v>15</v>
      </c>
      <c r="E26" s="528">
        <f>14+4+3+5+4+18+4</f>
        <v>52</v>
      </c>
      <c r="F26" s="528"/>
      <c r="G26" s="214">
        <f>E26</f>
        <v>52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s="278" customFormat="1" ht="19.5" customHeight="1" x14ac:dyDescent="0.25">
      <c r="A27" s="170"/>
      <c r="B27" s="170"/>
      <c r="C27" s="382" t="s">
        <v>223</v>
      </c>
      <c r="D27" s="383" t="s">
        <v>15</v>
      </c>
      <c r="E27" s="541">
        <v>20</v>
      </c>
      <c r="F27" s="541"/>
      <c r="G27" s="384">
        <f>E27</f>
        <v>20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s="347" customFormat="1" ht="19.5" customHeight="1" x14ac:dyDescent="0.25">
      <c r="A28" s="542" t="s">
        <v>338</v>
      </c>
      <c r="B28" s="543"/>
      <c r="C28" s="543"/>
      <c r="D28" s="543"/>
      <c r="E28" s="543"/>
      <c r="F28" s="543"/>
      <c r="G28" s="544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s="347" customFormat="1" ht="19.5" customHeight="1" x14ac:dyDescent="0.25">
      <c r="A29" s="379">
        <v>2</v>
      </c>
      <c r="B29" s="380">
        <v>30000</v>
      </c>
      <c r="C29" s="545" t="s">
        <v>339</v>
      </c>
      <c r="D29" s="546"/>
      <c r="E29" s="546"/>
      <c r="F29" s="547"/>
      <c r="G29" s="381" t="s">
        <v>8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s="347" customFormat="1" ht="19.5" customHeight="1" x14ac:dyDescent="0.25">
      <c r="A30" s="20" t="s">
        <v>114</v>
      </c>
      <c r="B30" s="28">
        <v>30105</v>
      </c>
      <c r="C30" s="365" t="s">
        <v>340</v>
      </c>
      <c r="D30" s="366" t="s">
        <v>341</v>
      </c>
      <c r="E30" s="529" t="s">
        <v>342</v>
      </c>
      <c r="F30" s="530"/>
      <c r="G30" s="14">
        <f>SUM(E31)</f>
        <v>20.079500000000003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s="209" customFormat="1" ht="19.5" customHeight="1" x14ac:dyDescent="0.25">
      <c r="A31" s="363"/>
      <c r="B31" s="363"/>
      <c r="C31" s="368" t="s">
        <v>361</v>
      </c>
      <c r="D31" s="367" t="s">
        <v>341</v>
      </c>
      <c r="E31" s="548">
        <f>(E17*0.07)</f>
        <v>20.079500000000003</v>
      </c>
      <c r="F31" s="548"/>
      <c r="G31" s="364">
        <f>E31</f>
        <v>20.079500000000003</v>
      </c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</row>
    <row r="32" spans="1:25" s="135" customFormat="1" ht="19.5" customHeight="1" x14ac:dyDescent="0.25">
      <c r="A32" s="536" t="s">
        <v>13</v>
      </c>
      <c r="B32" s="537"/>
      <c r="C32" s="537"/>
      <c r="D32" s="537"/>
      <c r="E32" s="537"/>
      <c r="F32" s="537"/>
      <c r="G32" s="53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9.5" customHeight="1" x14ac:dyDescent="0.25">
      <c r="A33" s="22">
        <v>3</v>
      </c>
      <c r="B33" s="13">
        <v>70000</v>
      </c>
      <c r="C33" s="491" t="s">
        <v>14</v>
      </c>
      <c r="D33" s="492"/>
      <c r="E33" s="492"/>
      <c r="F33" s="493"/>
      <c r="G33" s="217" t="s">
        <v>8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s="225" customFormat="1" ht="19.5" customHeight="1" x14ac:dyDescent="0.25">
      <c r="A34" s="20" t="s">
        <v>115</v>
      </c>
      <c r="B34" s="28">
        <v>70924</v>
      </c>
      <c r="C34" s="24" t="s">
        <v>197</v>
      </c>
      <c r="D34" s="17" t="s">
        <v>15</v>
      </c>
      <c r="E34" s="434" t="s">
        <v>16</v>
      </c>
      <c r="F34" s="435"/>
      <c r="G34" s="14">
        <f>SUM(E35)</f>
        <v>11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s="209" customFormat="1" ht="19.5" customHeight="1" x14ac:dyDescent="0.25">
      <c r="A35" s="231"/>
      <c r="B35" s="231"/>
      <c r="C35" s="232"/>
      <c r="D35" s="233" t="s">
        <v>15</v>
      </c>
      <c r="E35" s="473">
        <v>11</v>
      </c>
      <c r="F35" s="473"/>
      <c r="G35" s="234">
        <f>E35</f>
        <v>11</v>
      </c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</row>
    <row r="36" spans="1:25" s="225" customFormat="1" ht="19.5" customHeight="1" x14ac:dyDescent="0.25">
      <c r="A36" s="20" t="s">
        <v>138</v>
      </c>
      <c r="B36" s="28">
        <v>70555</v>
      </c>
      <c r="C36" s="24" t="s">
        <v>193</v>
      </c>
      <c r="D36" s="17" t="s">
        <v>12</v>
      </c>
      <c r="E36" s="434" t="s">
        <v>190</v>
      </c>
      <c r="F36" s="435"/>
      <c r="G36" s="14">
        <f>SUM(E37)</f>
        <v>50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s="209" customFormat="1" ht="19.5" customHeight="1" x14ac:dyDescent="0.25">
      <c r="A37" s="231"/>
      <c r="B37" s="231"/>
      <c r="C37" s="232"/>
      <c r="D37" s="233" t="s">
        <v>12</v>
      </c>
      <c r="E37" s="476">
        <v>50</v>
      </c>
      <c r="F37" s="476"/>
      <c r="G37" s="234">
        <f>E37</f>
        <v>50</v>
      </c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</row>
    <row r="38" spans="1:25" s="225" customFormat="1" ht="19.5" customHeight="1" x14ac:dyDescent="0.25">
      <c r="A38" s="20" t="s">
        <v>157</v>
      </c>
      <c r="B38" s="28">
        <v>70563</v>
      </c>
      <c r="C38" s="24" t="s">
        <v>191</v>
      </c>
      <c r="D38" s="17" t="s">
        <v>12</v>
      </c>
      <c r="E38" s="434" t="s">
        <v>190</v>
      </c>
      <c r="F38" s="435"/>
      <c r="G38" s="14">
        <f>SUM(E39)</f>
        <v>100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s="209" customFormat="1" ht="19.5" customHeight="1" x14ac:dyDescent="0.25">
      <c r="A39" s="231"/>
      <c r="B39" s="231"/>
      <c r="C39" s="232"/>
      <c r="D39" s="233" t="s">
        <v>12</v>
      </c>
      <c r="E39" s="476">
        <v>100</v>
      </c>
      <c r="F39" s="476"/>
      <c r="G39" s="234">
        <f>E39</f>
        <v>100</v>
      </c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</row>
    <row r="40" spans="1:25" s="225" customFormat="1" ht="19.5" customHeight="1" x14ac:dyDescent="0.25">
      <c r="A40" s="20" t="s">
        <v>181</v>
      </c>
      <c r="B40" s="28">
        <v>70564</v>
      </c>
      <c r="C40" s="24" t="s">
        <v>194</v>
      </c>
      <c r="D40" s="17" t="s">
        <v>12</v>
      </c>
      <c r="E40" s="434" t="s">
        <v>190</v>
      </c>
      <c r="F40" s="435"/>
      <c r="G40" s="14">
        <f>SUM(E41)</f>
        <v>20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s="209" customFormat="1" ht="19.5" customHeight="1" x14ac:dyDescent="0.25">
      <c r="A41" s="231"/>
      <c r="B41" s="231"/>
      <c r="C41" s="232"/>
      <c r="D41" s="233" t="s">
        <v>12</v>
      </c>
      <c r="E41" s="556">
        <v>20</v>
      </c>
      <c r="F41" s="556"/>
      <c r="G41" s="234">
        <f>E41</f>
        <v>20</v>
      </c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</row>
    <row r="42" spans="1:25" s="225" customFormat="1" ht="19.5" customHeight="1" x14ac:dyDescent="0.25">
      <c r="A42" s="20" t="s">
        <v>182</v>
      </c>
      <c r="B42" s="28">
        <v>72397</v>
      </c>
      <c r="C42" s="24" t="s">
        <v>198</v>
      </c>
      <c r="D42" s="17" t="s">
        <v>15</v>
      </c>
      <c r="E42" s="434" t="s">
        <v>16</v>
      </c>
      <c r="F42" s="435"/>
      <c r="G42" s="14">
        <f>SUM(E43)</f>
        <v>5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s="209" customFormat="1" ht="19.5" customHeight="1" x14ac:dyDescent="0.25">
      <c r="A43" s="231"/>
      <c r="B43" s="231"/>
      <c r="C43" s="232"/>
      <c r="D43" s="233" t="s">
        <v>15</v>
      </c>
      <c r="E43" s="476">
        <v>5</v>
      </c>
      <c r="F43" s="476"/>
      <c r="G43" s="234">
        <f>E43</f>
        <v>5</v>
      </c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</row>
    <row r="44" spans="1:25" s="282" customFormat="1" ht="19.5" customHeight="1" x14ac:dyDescent="0.25">
      <c r="A44" s="20" t="s">
        <v>183</v>
      </c>
      <c r="B44" s="28">
        <v>72578</v>
      </c>
      <c r="C44" s="24" t="s">
        <v>227</v>
      </c>
      <c r="D44" s="17" t="s">
        <v>15</v>
      </c>
      <c r="E44" s="434" t="s">
        <v>16</v>
      </c>
      <c r="F44" s="435"/>
      <c r="G44" s="14">
        <f>SUM(E45)</f>
        <v>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s="209" customFormat="1" ht="19.5" customHeight="1" x14ac:dyDescent="0.25">
      <c r="A45" s="231"/>
      <c r="B45" s="231"/>
      <c r="C45" s="232"/>
      <c r="D45" s="233" t="s">
        <v>15</v>
      </c>
      <c r="E45" s="473">
        <v>5</v>
      </c>
      <c r="F45" s="473"/>
      <c r="G45" s="234">
        <f>E45</f>
        <v>5</v>
      </c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</row>
    <row r="46" spans="1:25" s="225" customFormat="1" ht="19.5" customHeight="1" x14ac:dyDescent="0.25">
      <c r="A46" s="20" t="s">
        <v>205</v>
      </c>
      <c r="B46" s="28">
        <v>72579</v>
      </c>
      <c r="C46" s="24" t="s">
        <v>226</v>
      </c>
      <c r="D46" s="17" t="s">
        <v>15</v>
      </c>
      <c r="E46" s="434" t="s">
        <v>16</v>
      </c>
      <c r="F46" s="435"/>
      <c r="G46" s="14">
        <f>SUM(E47)</f>
        <v>15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s="209" customFormat="1" ht="19.5" customHeight="1" x14ac:dyDescent="0.25">
      <c r="A47" s="231"/>
      <c r="B47" s="231"/>
      <c r="C47" s="232"/>
      <c r="D47" s="233" t="s">
        <v>15</v>
      </c>
      <c r="E47" s="473">
        <v>15</v>
      </c>
      <c r="F47" s="473"/>
      <c r="G47" s="234">
        <f>E47</f>
        <v>15</v>
      </c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</row>
    <row r="48" spans="1:25" s="330" customFormat="1" ht="19.5" customHeight="1" x14ac:dyDescent="0.25">
      <c r="A48" s="20" t="s">
        <v>206</v>
      </c>
      <c r="B48" s="239">
        <v>71184</v>
      </c>
      <c r="C48" s="227" t="s">
        <v>324</v>
      </c>
      <c r="D48" s="228" t="s">
        <v>15</v>
      </c>
      <c r="E48" s="474" t="s">
        <v>16</v>
      </c>
      <c r="F48" s="475"/>
      <c r="G48" s="14">
        <f>SUM(E49)</f>
        <v>4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s="209" customFormat="1" ht="19.5" customHeight="1" x14ac:dyDescent="0.25">
      <c r="A49" s="231"/>
      <c r="B49" s="231"/>
      <c r="C49" s="232"/>
      <c r="D49" s="233" t="s">
        <v>15</v>
      </c>
      <c r="E49" s="476">
        <v>4</v>
      </c>
      <c r="F49" s="476"/>
      <c r="G49" s="234">
        <f>E49</f>
        <v>4</v>
      </c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</row>
    <row r="50" spans="1:25" s="225" customFormat="1" ht="19.5" customHeight="1" x14ac:dyDescent="0.25">
      <c r="A50" s="20" t="s">
        <v>207</v>
      </c>
      <c r="B50" s="239">
        <v>71171</v>
      </c>
      <c r="C50" s="227" t="s">
        <v>195</v>
      </c>
      <c r="D50" s="228" t="s">
        <v>15</v>
      </c>
      <c r="E50" s="474" t="s">
        <v>16</v>
      </c>
      <c r="F50" s="475"/>
      <c r="G50" s="14">
        <f>SUM(E51)</f>
        <v>3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s="209" customFormat="1" ht="19.5" customHeight="1" x14ac:dyDescent="0.25">
      <c r="A51" s="231"/>
      <c r="B51" s="231"/>
      <c r="C51" s="232"/>
      <c r="D51" s="233" t="s">
        <v>15</v>
      </c>
      <c r="E51" s="476">
        <v>3</v>
      </c>
      <c r="F51" s="476"/>
      <c r="G51" s="234">
        <f>E51</f>
        <v>3</v>
      </c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</row>
    <row r="52" spans="1:25" s="225" customFormat="1" ht="19.5" customHeight="1" x14ac:dyDescent="0.25">
      <c r="A52" s="20" t="s">
        <v>208</v>
      </c>
      <c r="B52" s="28">
        <v>71173</v>
      </c>
      <c r="C52" s="24" t="s">
        <v>192</v>
      </c>
      <c r="D52" s="17" t="s">
        <v>15</v>
      </c>
      <c r="E52" s="434" t="s">
        <v>16</v>
      </c>
      <c r="F52" s="435"/>
      <c r="G52" s="14">
        <f>SUM(E53)</f>
        <v>1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s="209" customFormat="1" ht="19.5" customHeight="1" x14ac:dyDescent="0.25">
      <c r="A53" s="231"/>
      <c r="B53" s="231"/>
      <c r="C53" s="232"/>
      <c r="D53" s="233" t="s">
        <v>15</v>
      </c>
      <c r="E53" s="476">
        <v>1</v>
      </c>
      <c r="F53" s="476"/>
      <c r="G53" s="234">
        <f>E53</f>
        <v>1</v>
      </c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</row>
    <row r="54" spans="1:25" s="225" customFormat="1" ht="19.5" customHeight="1" x14ac:dyDescent="0.25">
      <c r="A54" s="20" t="s">
        <v>209</v>
      </c>
      <c r="B54" s="28">
        <v>71450</v>
      </c>
      <c r="C54" s="24" t="s">
        <v>196</v>
      </c>
      <c r="D54" s="17" t="s">
        <v>15</v>
      </c>
      <c r="E54" s="434" t="s">
        <v>16</v>
      </c>
      <c r="F54" s="435"/>
      <c r="G54" s="14">
        <f>SUM(E55)</f>
        <v>2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s="209" customFormat="1" ht="19.5" customHeight="1" x14ac:dyDescent="0.25">
      <c r="A55" s="231"/>
      <c r="B55" s="231"/>
      <c r="C55" s="232"/>
      <c r="D55" s="233" t="s">
        <v>15</v>
      </c>
      <c r="E55" s="476">
        <v>2</v>
      </c>
      <c r="F55" s="476"/>
      <c r="G55" s="234">
        <f>E55</f>
        <v>2</v>
      </c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</row>
    <row r="56" spans="1:25" s="225" customFormat="1" ht="19.5" customHeight="1" x14ac:dyDescent="0.25">
      <c r="A56" s="20" t="s">
        <v>210</v>
      </c>
      <c r="B56" s="28">
        <v>71203</v>
      </c>
      <c r="C56" s="24" t="s">
        <v>228</v>
      </c>
      <c r="D56" s="17" t="s">
        <v>12</v>
      </c>
      <c r="E56" s="434" t="s">
        <v>190</v>
      </c>
      <c r="F56" s="435"/>
      <c r="G56" s="14">
        <f>SUM(E57)</f>
        <v>60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s="209" customFormat="1" ht="19.5" customHeight="1" x14ac:dyDescent="0.25">
      <c r="A57" s="231"/>
      <c r="B57" s="231"/>
      <c r="C57" s="232"/>
      <c r="D57" s="233" t="s">
        <v>12</v>
      </c>
      <c r="E57" s="476">
        <v>60</v>
      </c>
      <c r="F57" s="476"/>
      <c r="G57" s="234">
        <f>E57</f>
        <v>60</v>
      </c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</row>
    <row r="58" spans="1:25" s="225" customFormat="1" ht="15.75" x14ac:dyDescent="0.25">
      <c r="A58" s="20" t="s">
        <v>215</v>
      </c>
      <c r="B58" s="28">
        <v>70634</v>
      </c>
      <c r="C58" s="25" t="s">
        <v>259</v>
      </c>
      <c r="D58" s="17" t="s">
        <v>10</v>
      </c>
      <c r="E58" s="434" t="s">
        <v>20</v>
      </c>
      <c r="F58" s="458"/>
      <c r="G58" s="14">
        <f>SUM(E59)</f>
        <v>1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s="209" customFormat="1" ht="19.5" customHeight="1" x14ac:dyDescent="0.25">
      <c r="A59" s="231"/>
      <c r="B59" s="231"/>
      <c r="C59" s="232"/>
      <c r="D59" s="233" t="s">
        <v>10</v>
      </c>
      <c r="E59" s="473">
        <v>1</v>
      </c>
      <c r="F59" s="473"/>
      <c r="G59" s="234">
        <f>E59</f>
        <v>1</v>
      </c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</row>
    <row r="60" spans="1:25" s="236" customFormat="1" ht="15" customHeight="1" x14ac:dyDescent="0.25">
      <c r="A60" s="20" t="s">
        <v>253</v>
      </c>
      <c r="B60" s="28">
        <v>93660</v>
      </c>
      <c r="C60" s="25" t="s">
        <v>199</v>
      </c>
      <c r="D60" s="17" t="s">
        <v>15</v>
      </c>
      <c r="E60" s="434" t="s">
        <v>16</v>
      </c>
      <c r="F60" s="435"/>
      <c r="G60" s="14">
        <f>SUM(E61)</f>
        <v>1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s="209" customFormat="1" ht="19.5" customHeight="1" x14ac:dyDescent="0.25">
      <c r="A61" s="210"/>
      <c r="B61" s="243"/>
      <c r="C61" s="244"/>
      <c r="D61" s="259" t="s">
        <v>15</v>
      </c>
      <c r="E61" s="478">
        <v>1</v>
      </c>
      <c r="F61" s="478"/>
      <c r="G61" s="259">
        <f>E61</f>
        <v>1</v>
      </c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</row>
    <row r="62" spans="1:25" s="249" customFormat="1" ht="15.75" x14ac:dyDescent="0.25">
      <c r="A62" s="20" t="s">
        <v>254</v>
      </c>
      <c r="B62" s="28">
        <v>71598</v>
      </c>
      <c r="C62" s="25" t="s">
        <v>229</v>
      </c>
      <c r="D62" s="17" t="s">
        <v>15</v>
      </c>
      <c r="E62" s="434" t="s">
        <v>16</v>
      </c>
      <c r="F62" s="435"/>
      <c r="G62" s="14">
        <f>SUM(E63)</f>
        <v>3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s="209" customFormat="1" ht="19.5" customHeight="1" x14ac:dyDescent="0.25">
      <c r="A63" s="250"/>
      <c r="B63" s="231"/>
      <c r="C63" s="251"/>
      <c r="D63" s="233" t="s">
        <v>15</v>
      </c>
      <c r="E63" s="479">
        <v>3</v>
      </c>
      <c r="F63" s="479"/>
      <c r="G63" s="252">
        <f>E63</f>
        <v>3</v>
      </c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</row>
    <row r="64" spans="1:25" s="282" customFormat="1" ht="15.75" x14ac:dyDescent="0.25">
      <c r="A64" s="20" t="s">
        <v>255</v>
      </c>
      <c r="B64" s="28">
        <v>71610</v>
      </c>
      <c r="C64" s="25" t="s">
        <v>230</v>
      </c>
      <c r="D64" s="17" t="s">
        <v>15</v>
      </c>
      <c r="E64" s="434" t="s">
        <v>16</v>
      </c>
      <c r="F64" s="458"/>
      <c r="G64" s="14">
        <f>SUM(G65)</f>
        <v>20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s="282" customFormat="1" ht="15.75" x14ac:dyDescent="0.25">
      <c r="A65" s="288"/>
      <c r="B65" s="289"/>
      <c r="C65" s="290"/>
      <c r="D65" s="332" t="s">
        <v>15</v>
      </c>
      <c r="E65" s="477">
        <f>E27</f>
        <v>20</v>
      </c>
      <c r="F65" s="477"/>
      <c r="G65" s="332">
        <f>E65</f>
        <v>20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s="249" customFormat="1" ht="15.75" x14ac:dyDescent="0.25">
      <c r="A66" s="20" t="s">
        <v>343</v>
      </c>
      <c r="B66" s="28">
        <v>71648</v>
      </c>
      <c r="C66" s="25" t="s">
        <v>231</v>
      </c>
      <c r="D66" s="17" t="s">
        <v>15</v>
      </c>
      <c r="E66" s="434" t="s">
        <v>16</v>
      </c>
      <c r="F66" s="458"/>
      <c r="G66" s="14">
        <f>SUM(G67)</f>
        <v>52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s="282" customFormat="1" ht="15.75" x14ac:dyDescent="0.25">
      <c r="A67" s="288"/>
      <c r="B67" s="289"/>
      <c r="C67" s="290"/>
      <c r="D67" s="332" t="s">
        <v>15</v>
      </c>
      <c r="E67" s="477">
        <f>E26</f>
        <v>52</v>
      </c>
      <c r="F67" s="477"/>
      <c r="G67" s="332">
        <f>E67</f>
        <v>52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s="173" customFormat="1" ht="19.5" customHeight="1" x14ac:dyDescent="0.25">
      <c r="A68" s="549" t="s">
        <v>162</v>
      </c>
      <c r="B68" s="550"/>
      <c r="C68" s="550"/>
      <c r="D68" s="550"/>
      <c r="E68" s="550"/>
      <c r="F68" s="550"/>
      <c r="G68" s="55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s="173" customFormat="1" ht="19.5" customHeight="1" x14ac:dyDescent="0.25">
      <c r="A69" s="197">
        <v>4</v>
      </c>
      <c r="B69" s="198">
        <v>80000</v>
      </c>
      <c r="C69" s="557" t="s">
        <v>163</v>
      </c>
      <c r="D69" s="558"/>
      <c r="E69" s="558"/>
      <c r="F69" s="559"/>
      <c r="G69" s="218" t="s">
        <v>8</v>
      </c>
      <c r="H69" s="201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s="173" customFormat="1" ht="19.5" customHeight="1" x14ac:dyDescent="0.25">
      <c r="A70" s="333" t="s">
        <v>116</v>
      </c>
      <c r="B70" s="334">
        <v>80721</v>
      </c>
      <c r="C70" s="335" t="s">
        <v>166</v>
      </c>
      <c r="D70" s="336" t="s">
        <v>15</v>
      </c>
      <c r="E70" s="440" t="s">
        <v>167</v>
      </c>
      <c r="F70" s="440"/>
      <c r="G70" s="337">
        <f>SUM(G71:G71)</f>
        <v>3</v>
      </c>
      <c r="H70" s="201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s="173" customFormat="1" ht="19.5" customHeight="1" x14ac:dyDescent="0.25">
      <c r="A71" s="447"/>
      <c r="B71" s="448"/>
      <c r="C71" s="118" t="s">
        <v>260</v>
      </c>
      <c r="D71" s="339" t="s">
        <v>15</v>
      </c>
      <c r="E71" s="560">
        <v>3</v>
      </c>
      <c r="F71" s="560"/>
      <c r="G71" s="195">
        <f>E71</f>
        <v>3</v>
      </c>
      <c r="H71" s="201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s="173" customFormat="1" ht="19.5" customHeight="1" x14ac:dyDescent="0.25">
      <c r="A72" s="333" t="s">
        <v>304</v>
      </c>
      <c r="B72" s="334">
        <v>80590</v>
      </c>
      <c r="C72" s="335" t="s">
        <v>168</v>
      </c>
      <c r="D72" s="336" t="s">
        <v>15</v>
      </c>
      <c r="E72" s="440" t="s">
        <v>167</v>
      </c>
      <c r="F72" s="440"/>
      <c r="G72" s="337">
        <f>SUM(G73:G73)</f>
        <v>11</v>
      </c>
      <c r="H72" s="201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s="173" customFormat="1" ht="19.5" customHeight="1" x14ac:dyDescent="0.25">
      <c r="A73" s="447"/>
      <c r="B73" s="448"/>
      <c r="C73" s="118" t="s">
        <v>327</v>
      </c>
      <c r="D73" s="339" t="s">
        <v>15</v>
      </c>
      <c r="E73" s="560">
        <v>11</v>
      </c>
      <c r="F73" s="560"/>
      <c r="G73" s="195">
        <f>E73</f>
        <v>11</v>
      </c>
      <c r="H73" s="201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s="173" customFormat="1" ht="19.5" customHeight="1" x14ac:dyDescent="0.25">
      <c r="A74" s="333" t="s">
        <v>362</v>
      </c>
      <c r="B74" s="334">
        <v>80570</v>
      </c>
      <c r="C74" s="335" t="s">
        <v>200</v>
      </c>
      <c r="D74" s="336" t="s">
        <v>15</v>
      </c>
      <c r="E74" s="440" t="s">
        <v>167</v>
      </c>
      <c r="F74" s="440"/>
      <c r="G74" s="337">
        <f>SUM(G75:G75)</f>
        <v>12</v>
      </c>
      <c r="H74" s="201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s="173" customFormat="1" ht="19.5" customHeight="1" x14ac:dyDescent="0.25">
      <c r="A75" s="447"/>
      <c r="B75" s="448"/>
      <c r="C75" s="118" t="s">
        <v>261</v>
      </c>
      <c r="D75" s="339" t="s">
        <v>15</v>
      </c>
      <c r="E75" s="560">
        <v>12</v>
      </c>
      <c r="F75" s="560"/>
      <c r="G75" s="195">
        <f>E75</f>
        <v>12</v>
      </c>
      <c r="H75" s="201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s="173" customFormat="1" ht="19.5" customHeight="1" x14ac:dyDescent="0.25">
      <c r="A76" s="333" t="s">
        <v>363</v>
      </c>
      <c r="B76" s="334">
        <v>80556</v>
      </c>
      <c r="C76" s="335" t="s">
        <v>169</v>
      </c>
      <c r="D76" s="336" t="s">
        <v>15</v>
      </c>
      <c r="E76" s="440" t="s">
        <v>167</v>
      </c>
      <c r="F76" s="440"/>
      <c r="G76" s="337">
        <f>SUM(G77:G77)</f>
        <v>11</v>
      </c>
      <c r="H76" s="20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s="173" customFormat="1" ht="19.5" customHeight="1" x14ac:dyDescent="0.25">
      <c r="A77" s="447"/>
      <c r="B77" s="448"/>
      <c r="C77" s="118" t="s">
        <v>262</v>
      </c>
      <c r="D77" s="339" t="s">
        <v>15</v>
      </c>
      <c r="E77" s="560">
        <v>11</v>
      </c>
      <c r="F77" s="560"/>
      <c r="G77" s="195">
        <f>E77</f>
        <v>11</v>
      </c>
      <c r="H77" s="20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s="236" customFormat="1" ht="19.5" customHeight="1" x14ac:dyDescent="0.25">
      <c r="A78" s="333" t="s">
        <v>365</v>
      </c>
      <c r="B78" s="334">
        <v>80555</v>
      </c>
      <c r="C78" s="335" t="s">
        <v>201</v>
      </c>
      <c r="D78" s="336" t="s">
        <v>15</v>
      </c>
      <c r="E78" s="440" t="s">
        <v>167</v>
      </c>
      <c r="F78" s="440"/>
      <c r="G78" s="337">
        <f>SUM(E79)</f>
        <v>6</v>
      </c>
      <c r="H78" s="20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s="236" customFormat="1" ht="19.5" customHeight="1" x14ac:dyDescent="0.25">
      <c r="A79" s="235"/>
      <c r="B79" s="245"/>
      <c r="C79" s="118" t="s">
        <v>263</v>
      </c>
      <c r="D79" s="339" t="s">
        <v>15</v>
      </c>
      <c r="E79" s="443">
        <v>6</v>
      </c>
      <c r="F79" s="444"/>
      <c r="G79" s="195">
        <v>1</v>
      </c>
      <c r="H79" s="20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s="173" customFormat="1" ht="19.5" customHeight="1" x14ac:dyDescent="0.25">
      <c r="A80" s="333" t="s">
        <v>364</v>
      </c>
      <c r="B80" s="334">
        <v>80561</v>
      </c>
      <c r="C80" s="335" t="s">
        <v>170</v>
      </c>
      <c r="D80" s="336" t="s">
        <v>15</v>
      </c>
      <c r="E80" s="440" t="s">
        <v>167</v>
      </c>
      <c r="F80" s="440"/>
      <c r="G80" s="337">
        <f>SUM(G81:G81)</f>
        <v>11</v>
      </c>
      <c r="H80" s="20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s="173" customFormat="1" ht="19.5" customHeight="1" x14ac:dyDescent="0.25">
      <c r="A81" s="447"/>
      <c r="B81" s="448"/>
      <c r="C81" s="118" t="s">
        <v>262</v>
      </c>
      <c r="D81" s="339" t="s">
        <v>15</v>
      </c>
      <c r="E81" s="560">
        <v>11</v>
      </c>
      <c r="F81" s="560"/>
      <c r="G81" s="195">
        <f>E81</f>
        <v>11</v>
      </c>
      <c r="H81" s="20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s="173" customFormat="1" ht="19.5" customHeight="1" x14ac:dyDescent="0.25">
      <c r="A82" s="333" t="s">
        <v>366</v>
      </c>
      <c r="B82" s="334">
        <v>80510</v>
      </c>
      <c r="C82" s="338" t="s">
        <v>171</v>
      </c>
      <c r="D82" s="336" t="s">
        <v>15</v>
      </c>
      <c r="E82" s="440" t="s">
        <v>16</v>
      </c>
      <c r="F82" s="440"/>
      <c r="G82" s="337">
        <f>SUM(G83:G83)</f>
        <v>6</v>
      </c>
      <c r="H82" s="20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s="173" customFormat="1" ht="19.5" customHeight="1" x14ac:dyDescent="0.25">
      <c r="A83" s="441"/>
      <c r="B83" s="442"/>
      <c r="C83" s="118" t="s">
        <v>263</v>
      </c>
      <c r="D83" s="339" t="s">
        <v>15</v>
      </c>
      <c r="E83" s="443">
        <v>6</v>
      </c>
      <c r="F83" s="444"/>
      <c r="G83" s="195">
        <f>E83</f>
        <v>6</v>
      </c>
      <c r="H83" s="20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s="282" customFormat="1" ht="19.5" customHeight="1" x14ac:dyDescent="0.25">
      <c r="A84" s="333" t="s">
        <v>367</v>
      </c>
      <c r="B84" s="334">
        <v>80742</v>
      </c>
      <c r="C84" s="338" t="s">
        <v>265</v>
      </c>
      <c r="D84" s="336" t="s">
        <v>15</v>
      </c>
      <c r="E84" s="440" t="s">
        <v>16</v>
      </c>
      <c r="F84" s="440"/>
      <c r="G84" s="337">
        <f>SUM(G85:G85)</f>
        <v>18</v>
      </c>
      <c r="H84" s="20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s="282" customFormat="1" ht="19.5" customHeight="1" x14ac:dyDescent="0.25">
      <c r="A85" s="281"/>
      <c r="B85" s="287"/>
      <c r="C85" s="118" t="s">
        <v>328</v>
      </c>
      <c r="D85" s="339" t="s">
        <v>15</v>
      </c>
      <c r="E85" s="443">
        <v>18</v>
      </c>
      <c r="F85" s="444"/>
      <c r="G85" s="195">
        <f>E85</f>
        <v>18</v>
      </c>
      <c r="H85" s="20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s="282" customFormat="1" ht="19.5" customHeight="1" x14ac:dyDescent="0.25">
      <c r="A86" s="333" t="s">
        <v>368</v>
      </c>
      <c r="B86" s="334">
        <v>80533</v>
      </c>
      <c r="C86" s="338" t="s">
        <v>266</v>
      </c>
      <c r="D86" s="336" t="s">
        <v>15</v>
      </c>
      <c r="E86" s="440" t="s">
        <v>16</v>
      </c>
      <c r="F86" s="440"/>
      <c r="G86" s="337">
        <f>SUM(G87:G87)</f>
        <v>6</v>
      </c>
      <c r="H86" s="20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s="282" customFormat="1" ht="19.5" customHeight="1" x14ac:dyDescent="0.25">
      <c r="A87" s="281"/>
      <c r="B87" s="287"/>
      <c r="C87" s="118" t="s">
        <v>264</v>
      </c>
      <c r="D87" s="339" t="s">
        <v>15</v>
      </c>
      <c r="E87" s="443">
        <v>6</v>
      </c>
      <c r="F87" s="444"/>
      <c r="G87" s="195">
        <f>E87</f>
        <v>6</v>
      </c>
      <c r="H87" s="20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s="282" customFormat="1" ht="19.5" customHeight="1" x14ac:dyDescent="0.25">
      <c r="A88" s="333" t="s">
        <v>369</v>
      </c>
      <c r="B88" s="334">
        <v>80734</v>
      </c>
      <c r="C88" s="338" t="s">
        <v>267</v>
      </c>
      <c r="D88" s="336" t="s">
        <v>15</v>
      </c>
      <c r="E88" s="440" t="s">
        <v>16</v>
      </c>
      <c r="F88" s="440"/>
      <c r="G88" s="337">
        <f>SUM(G89:G89)</f>
        <v>18</v>
      </c>
      <c r="H88" s="20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s="282" customFormat="1" ht="19.5" customHeight="1" x14ac:dyDescent="0.25">
      <c r="A89" s="281"/>
      <c r="B89" s="287"/>
      <c r="C89" s="118" t="s">
        <v>328</v>
      </c>
      <c r="D89" s="339" t="s">
        <v>15</v>
      </c>
      <c r="E89" s="443">
        <v>18</v>
      </c>
      <c r="F89" s="444"/>
      <c r="G89" s="195">
        <f>E89</f>
        <v>18</v>
      </c>
      <c r="H89" s="20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s="347" customFormat="1" ht="19.5" customHeight="1" x14ac:dyDescent="0.25">
      <c r="A90" s="333" t="s">
        <v>370</v>
      </c>
      <c r="B90" s="334">
        <v>80520</v>
      </c>
      <c r="C90" s="338" t="s">
        <v>172</v>
      </c>
      <c r="D90" s="336" t="s">
        <v>173</v>
      </c>
      <c r="E90" s="440" t="s">
        <v>16</v>
      </c>
      <c r="F90" s="440"/>
      <c r="G90" s="337">
        <f>SUM(G91:G91)</f>
        <v>6</v>
      </c>
      <c r="H90" s="20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s="347" customFormat="1" ht="19.5" customHeight="1" x14ac:dyDescent="0.25">
      <c r="A91" s="441"/>
      <c r="B91" s="442"/>
      <c r="C91" s="118" t="s">
        <v>174</v>
      </c>
      <c r="D91" s="140" t="s">
        <v>173</v>
      </c>
      <c r="E91" s="443">
        <v>6</v>
      </c>
      <c r="F91" s="444"/>
      <c r="G91" s="195">
        <f>E91</f>
        <v>6</v>
      </c>
      <c r="H91" s="20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s="173" customFormat="1" ht="31.5" x14ac:dyDescent="0.25">
      <c r="A92" s="333" t="s">
        <v>371</v>
      </c>
      <c r="B92" s="334">
        <v>97328</v>
      </c>
      <c r="C92" s="338" t="s">
        <v>344</v>
      </c>
      <c r="D92" s="336" t="s">
        <v>15</v>
      </c>
      <c r="E92" s="440" t="s">
        <v>16</v>
      </c>
      <c r="F92" s="440"/>
      <c r="G92" s="337">
        <f>SUM(G93:G93)</f>
        <v>13</v>
      </c>
      <c r="H92" s="20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s="173" customFormat="1" ht="19.5" customHeight="1" x14ac:dyDescent="0.25">
      <c r="A93" s="441"/>
      <c r="B93" s="442"/>
      <c r="C93" s="118" t="s">
        <v>345</v>
      </c>
      <c r="D93" s="339" t="s">
        <v>15</v>
      </c>
      <c r="E93" s="443">
        <v>13</v>
      </c>
      <c r="F93" s="444"/>
      <c r="G93" s="195">
        <f>E93</f>
        <v>13</v>
      </c>
      <c r="H93" s="20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s="173" customFormat="1" ht="19.5" customHeight="1" x14ac:dyDescent="0.25">
      <c r="A94" s="205" t="s">
        <v>184</v>
      </c>
      <c r="B94" s="206"/>
      <c r="C94" s="206"/>
      <c r="D94" s="206"/>
      <c r="E94" s="206"/>
      <c r="F94" s="207"/>
      <c r="G94" s="203" t="s">
        <v>8</v>
      </c>
      <c r="H94" s="20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s="236" customFormat="1" ht="19.5" customHeight="1" x14ac:dyDescent="0.25">
      <c r="A95" s="333" t="s">
        <v>372</v>
      </c>
      <c r="B95" s="334">
        <v>81973</v>
      </c>
      <c r="C95" s="335" t="s">
        <v>202</v>
      </c>
      <c r="D95" s="336" t="s">
        <v>15</v>
      </c>
      <c r="E95" s="440" t="s">
        <v>16</v>
      </c>
      <c r="F95" s="440"/>
      <c r="G95" s="337">
        <f>SUM(E96)</f>
        <v>3</v>
      </c>
      <c r="H95" s="20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s="236" customFormat="1" ht="19.5" customHeight="1" x14ac:dyDescent="0.25">
      <c r="A96" s="235"/>
      <c r="B96" s="245"/>
      <c r="C96" s="118" t="s">
        <v>174</v>
      </c>
      <c r="D96" s="339" t="s">
        <v>15</v>
      </c>
      <c r="E96" s="443">
        <v>3</v>
      </c>
      <c r="F96" s="444"/>
      <c r="G96" s="195">
        <v>1</v>
      </c>
      <c r="H96" s="20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s="236" customFormat="1" ht="19.5" customHeight="1" x14ac:dyDescent="0.25">
      <c r="A97" s="333" t="s">
        <v>373</v>
      </c>
      <c r="B97" s="334">
        <v>82004</v>
      </c>
      <c r="C97" s="335" t="s">
        <v>203</v>
      </c>
      <c r="D97" s="336" t="s">
        <v>15</v>
      </c>
      <c r="E97" s="440" t="s">
        <v>16</v>
      </c>
      <c r="F97" s="440"/>
      <c r="G97" s="337">
        <f>SUM(E98)</f>
        <v>3</v>
      </c>
      <c r="H97" s="20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s="236" customFormat="1" ht="19.5" customHeight="1" x14ac:dyDescent="0.25">
      <c r="A98" s="235"/>
      <c r="B98" s="245"/>
      <c r="C98" s="118" t="s">
        <v>174</v>
      </c>
      <c r="D98" s="339" t="s">
        <v>15</v>
      </c>
      <c r="E98" s="443">
        <v>3</v>
      </c>
      <c r="F98" s="444"/>
      <c r="G98" s="195">
        <v>3</v>
      </c>
      <c r="H98" s="20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s="173" customFormat="1" ht="19.5" customHeight="1" x14ac:dyDescent="0.25">
      <c r="A99" s="333" t="s">
        <v>374</v>
      </c>
      <c r="B99" s="334">
        <v>80504</v>
      </c>
      <c r="C99" s="335" t="s">
        <v>185</v>
      </c>
      <c r="D99" s="336" t="s">
        <v>15</v>
      </c>
      <c r="E99" s="440" t="s">
        <v>16</v>
      </c>
      <c r="F99" s="440"/>
      <c r="G99" s="337">
        <f>SUM(G100:G100)</f>
        <v>6</v>
      </c>
      <c r="H99" s="20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s="173" customFormat="1" ht="19.5" customHeight="1" x14ac:dyDescent="0.25">
      <c r="A100" s="447"/>
      <c r="B100" s="448"/>
      <c r="C100" s="118" t="s">
        <v>174</v>
      </c>
      <c r="D100" s="339" t="s">
        <v>15</v>
      </c>
      <c r="E100" s="449">
        <v>6</v>
      </c>
      <c r="F100" s="444"/>
      <c r="G100" s="195">
        <f>E100</f>
        <v>6</v>
      </c>
      <c r="H100" s="20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s="173" customFormat="1" ht="19.5" customHeight="1" x14ac:dyDescent="0.25">
      <c r="A101" s="333" t="s">
        <v>375</v>
      </c>
      <c r="B101" s="334">
        <v>100849</v>
      </c>
      <c r="C101" s="335" t="s">
        <v>186</v>
      </c>
      <c r="D101" s="336" t="s">
        <v>15</v>
      </c>
      <c r="E101" s="440" t="s">
        <v>16</v>
      </c>
      <c r="F101" s="440"/>
      <c r="G101" s="337">
        <f>SUM(G102:G102)</f>
        <v>6</v>
      </c>
      <c r="H101" s="20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s="173" customFormat="1" ht="19.5" customHeight="1" x14ac:dyDescent="0.25">
      <c r="A102" s="447"/>
      <c r="B102" s="448"/>
      <c r="C102" s="118" t="s">
        <v>174</v>
      </c>
      <c r="D102" s="339" t="s">
        <v>15</v>
      </c>
      <c r="E102" s="449">
        <v>6</v>
      </c>
      <c r="F102" s="444"/>
      <c r="G102" s="195">
        <f>E102</f>
        <v>6</v>
      </c>
      <c r="H102" s="20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s="173" customFormat="1" ht="19.5" customHeight="1" x14ac:dyDescent="0.25">
      <c r="A103" s="549" t="s">
        <v>175</v>
      </c>
      <c r="B103" s="550"/>
      <c r="C103" s="550"/>
      <c r="D103" s="550"/>
      <c r="E103" s="550"/>
      <c r="F103" s="550"/>
      <c r="G103" s="551"/>
      <c r="H103" s="20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s="173" customFormat="1" ht="19.5" customHeight="1" x14ac:dyDescent="0.25">
      <c r="A104" s="197">
        <v>5</v>
      </c>
      <c r="B104" s="198">
        <v>100000</v>
      </c>
      <c r="C104" s="552" t="s">
        <v>176</v>
      </c>
      <c r="D104" s="552"/>
      <c r="E104" s="552"/>
      <c r="F104" s="552"/>
      <c r="G104" s="218" t="s">
        <v>18</v>
      </c>
      <c r="H104" s="20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s="173" customFormat="1" ht="19.5" customHeight="1" x14ac:dyDescent="0.25">
      <c r="A105" s="333" t="s">
        <v>128</v>
      </c>
      <c r="B105" s="334">
        <v>100160</v>
      </c>
      <c r="C105" s="338" t="s">
        <v>177</v>
      </c>
      <c r="D105" s="336" t="s">
        <v>10</v>
      </c>
      <c r="E105" s="445" t="s">
        <v>20</v>
      </c>
      <c r="F105" s="446"/>
      <c r="G105" s="337">
        <f>SUM(G106)</f>
        <v>1.8900000000000001</v>
      </c>
      <c r="H105" s="20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s="173" customFormat="1" ht="19.5" customHeight="1" x14ac:dyDescent="0.25">
      <c r="A106" s="199"/>
      <c r="B106" s="200"/>
      <c r="C106" s="204" t="s">
        <v>329</v>
      </c>
      <c r="D106" s="196" t="s">
        <v>10</v>
      </c>
      <c r="E106" s="202" t="s">
        <v>11</v>
      </c>
      <c r="F106" s="202" t="s">
        <v>149</v>
      </c>
      <c r="G106" s="203">
        <f>SUM(G107:G107)</f>
        <v>1.8900000000000001</v>
      </c>
      <c r="H106" s="20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s="173" customFormat="1" ht="19.5" customHeight="1" x14ac:dyDescent="0.25">
      <c r="A107" s="199"/>
      <c r="B107" s="200"/>
      <c r="C107" s="118" t="s">
        <v>298</v>
      </c>
      <c r="D107" s="140" t="s">
        <v>10</v>
      </c>
      <c r="E107" s="174">
        <v>0.9</v>
      </c>
      <c r="F107" s="194">
        <v>2.1</v>
      </c>
      <c r="G107" s="195">
        <f t="shared" ref="G107" si="0">F107*E107</f>
        <v>1.8900000000000001</v>
      </c>
      <c r="H107" s="20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s="347" customFormat="1" ht="31.5" x14ac:dyDescent="0.25">
      <c r="A108" s="333" t="s">
        <v>376</v>
      </c>
      <c r="B108" s="334" t="s">
        <v>306</v>
      </c>
      <c r="C108" s="338" t="s">
        <v>307</v>
      </c>
      <c r="D108" s="336" t="s">
        <v>12</v>
      </c>
      <c r="E108" s="445" t="s">
        <v>11</v>
      </c>
      <c r="F108" s="446"/>
      <c r="G108" s="337">
        <f>SUM(G109:G109)</f>
        <v>48.2</v>
      </c>
      <c r="H108" s="20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s="347" customFormat="1" ht="19.5" customHeight="1" x14ac:dyDescent="0.25">
      <c r="A109" s="447"/>
      <c r="B109" s="448"/>
      <c r="C109" s="118" t="s">
        <v>305</v>
      </c>
      <c r="D109" s="140" t="s">
        <v>12</v>
      </c>
      <c r="E109" s="449">
        <f>(10+8.45+2+12.15+5.65+9.95)</f>
        <v>48.2</v>
      </c>
      <c r="F109" s="444"/>
      <c r="G109" s="195">
        <f>E109</f>
        <v>48.2</v>
      </c>
      <c r="H109" s="20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s="286" customFormat="1" ht="31.5" x14ac:dyDescent="0.25">
      <c r="A110" s="333" t="s">
        <v>377</v>
      </c>
      <c r="B110" s="334">
        <v>103288</v>
      </c>
      <c r="C110" s="338" t="s">
        <v>346</v>
      </c>
      <c r="D110" s="336" t="s">
        <v>15</v>
      </c>
      <c r="E110" s="445" t="s">
        <v>16</v>
      </c>
      <c r="F110" s="446"/>
      <c r="G110" s="337">
        <f>SUM(G111:G111)</f>
        <v>13</v>
      </c>
      <c r="H110" s="20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s="286" customFormat="1" ht="19.5" customHeight="1" x14ac:dyDescent="0.25">
      <c r="A111" s="447"/>
      <c r="B111" s="448"/>
      <c r="C111" s="118" t="s">
        <v>345</v>
      </c>
      <c r="D111" s="140" t="s">
        <v>15</v>
      </c>
      <c r="E111" s="449">
        <v>13</v>
      </c>
      <c r="F111" s="444"/>
      <c r="G111" s="195">
        <f>E111</f>
        <v>13</v>
      </c>
      <c r="H111" s="20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s="135" customFormat="1" ht="19.5" customHeight="1" x14ac:dyDescent="0.25">
      <c r="A112" s="484" t="s">
        <v>146</v>
      </c>
      <c r="B112" s="464"/>
      <c r="C112" s="464"/>
      <c r="D112" s="464"/>
      <c r="E112" s="464"/>
      <c r="F112" s="464"/>
      <c r="G112" s="464"/>
      <c r="H112" s="142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s="135" customFormat="1" ht="15.75" x14ac:dyDescent="0.25">
      <c r="A113" s="22">
        <v>6</v>
      </c>
      <c r="B113" s="23">
        <v>120000</v>
      </c>
      <c r="C113" s="491" t="s">
        <v>147</v>
      </c>
      <c r="D113" s="492"/>
      <c r="E113" s="492"/>
      <c r="F113" s="493"/>
      <c r="G113" s="219" t="s">
        <v>8</v>
      </c>
      <c r="H113" s="143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s="225" customFormat="1" ht="15.75" x14ac:dyDescent="0.25">
      <c r="A114" s="144" t="s">
        <v>105</v>
      </c>
      <c r="B114" s="237">
        <v>121105</v>
      </c>
      <c r="C114" s="238" t="s">
        <v>148</v>
      </c>
      <c r="D114" s="226" t="s">
        <v>10</v>
      </c>
      <c r="E114" s="510" t="s">
        <v>20</v>
      </c>
      <c r="F114" s="511"/>
      <c r="G114" s="226">
        <f>SUM(E115)</f>
        <v>41.052000000000007</v>
      </c>
      <c r="H114" s="142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s="169" customFormat="1" x14ac:dyDescent="0.25">
      <c r="A115" s="172"/>
      <c r="B115" s="175"/>
      <c r="C115" s="118" t="s">
        <v>28</v>
      </c>
      <c r="D115" s="140" t="s">
        <v>10</v>
      </c>
      <c r="E115" s="509">
        <f>(0.5+2+0.85+0.2+0.85+2+0.55+1.5+2.4+1.4+1.85+1.4+1.55+2.85+1.6+1.6+2.5+2.5+1.5+0.45+1+0.67+1.2+1.3+2+1.2+8+8+15)*0.6</f>
        <v>41.052000000000007</v>
      </c>
      <c r="F115" s="509"/>
      <c r="G115" s="297">
        <f>E115</f>
        <v>41.052000000000007</v>
      </c>
      <c r="H115" s="143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s="135" customFormat="1" ht="19.5" customHeight="1" x14ac:dyDescent="0.25">
      <c r="A116" s="462" t="s">
        <v>21</v>
      </c>
      <c r="B116" s="463"/>
      <c r="C116" s="464"/>
      <c r="D116" s="464"/>
      <c r="E116" s="464"/>
      <c r="F116" s="464"/>
      <c r="G116" s="465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s="115" customFormat="1" ht="15.75" x14ac:dyDescent="0.25">
      <c r="A117" s="137">
        <v>7</v>
      </c>
      <c r="B117" s="138">
        <v>160000</v>
      </c>
      <c r="C117" s="553" t="s">
        <v>22</v>
      </c>
      <c r="D117" s="554"/>
      <c r="E117" s="554"/>
      <c r="F117" s="555"/>
      <c r="G117" s="353" t="s">
        <v>8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s="122" customFormat="1" ht="15.75" x14ac:dyDescent="0.25">
      <c r="A118" s="144" t="s">
        <v>117</v>
      </c>
      <c r="B118" s="237">
        <v>160601</v>
      </c>
      <c r="C118" s="298" t="s">
        <v>119</v>
      </c>
      <c r="D118" s="145" t="s">
        <v>12</v>
      </c>
      <c r="E118" s="507" t="s">
        <v>11</v>
      </c>
      <c r="F118" s="508"/>
      <c r="G118" s="146">
        <f>G119</f>
        <v>25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s="122" customFormat="1" ht="19.5" customHeight="1" x14ac:dyDescent="0.25">
      <c r="A119" s="505"/>
      <c r="B119" s="506"/>
      <c r="C119" s="31" t="s">
        <v>106</v>
      </c>
      <c r="D119" s="32" t="s">
        <v>12</v>
      </c>
      <c r="E119" s="482">
        <v>25</v>
      </c>
      <c r="F119" s="483"/>
      <c r="G119" s="26">
        <f>E119</f>
        <v>25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s="135" customFormat="1" ht="15.75" x14ac:dyDescent="0.25">
      <c r="A120" s="20" t="s">
        <v>335</v>
      </c>
      <c r="B120" s="29">
        <v>160971</v>
      </c>
      <c r="C120" s="30" t="s">
        <v>297</v>
      </c>
      <c r="D120" s="29" t="s">
        <v>10</v>
      </c>
      <c r="E120" s="434" t="s">
        <v>20</v>
      </c>
      <c r="F120" s="458"/>
      <c r="G120" s="14">
        <f>G121</f>
        <v>30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s="135" customFormat="1" ht="19.5" customHeight="1" x14ac:dyDescent="0.25">
      <c r="A121" s="436"/>
      <c r="B121" s="437"/>
      <c r="C121" s="31" t="s">
        <v>107</v>
      </c>
      <c r="D121" s="32" t="s">
        <v>10</v>
      </c>
      <c r="E121" s="503">
        <v>30</v>
      </c>
      <c r="F121" s="504"/>
      <c r="G121" s="26">
        <f>E121</f>
        <v>30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s="295" customFormat="1" ht="15.75" x14ac:dyDescent="0.25">
      <c r="A122" s="20" t="s">
        <v>378</v>
      </c>
      <c r="B122" s="29">
        <v>160911</v>
      </c>
      <c r="C122" s="30" t="s">
        <v>308</v>
      </c>
      <c r="D122" s="147" t="s">
        <v>10</v>
      </c>
      <c r="E122" s="294" t="s">
        <v>11</v>
      </c>
      <c r="F122" s="294" t="s">
        <v>313</v>
      </c>
      <c r="G122" s="293">
        <f>G123+G124</f>
        <v>6.3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s="295" customFormat="1" ht="19.5" customHeight="1" x14ac:dyDescent="0.25">
      <c r="A123" s="436"/>
      <c r="B123" s="437"/>
      <c r="C123" s="31" t="s">
        <v>312</v>
      </c>
      <c r="D123" s="125" t="s">
        <v>10</v>
      </c>
      <c r="E123" s="296">
        <v>1.65</v>
      </c>
      <c r="F123" s="296">
        <v>1.2</v>
      </c>
      <c r="G123" s="326">
        <f>E123*F123</f>
        <v>1.9799999999999998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s="342" customFormat="1" ht="19.5" customHeight="1" x14ac:dyDescent="0.25">
      <c r="A124" s="436"/>
      <c r="B124" s="437"/>
      <c r="C124" s="31" t="s">
        <v>330</v>
      </c>
      <c r="D124" s="125" t="s">
        <v>10</v>
      </c>
      <c r="E124" s="341">
        <v>3.6</v>
      </c>
      <c r="F124" s="341">
        <v>1.2</v>
      </c>
      <c r="G124" s="326">
        <f>E124*F124</f>
        <v>4.32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s="295" customFormat="1" ht="16.5" customHeight="1" x14ac:dyDescent="0.25">
      <c r="A125" s="20" t="s">
        <v>379</v>
      </c>
      <c r="B125" s="29">
        <v>150204</v>
      </c>
      <c r="C125" s="30" t="s">
        <v>309</v>
      </c>
      <c r="D125" s="29" t="s">
        <v>310</v>
      </c>
      <c r="E125" s="480" t="s">
        <v>311</v>
      </c>
      <c r="F125" s="481"/>
      <c r="G125" s="14">
        <f>G126</f>
        <v>60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s="295" customFormat="1" ht="19.5" customHeight="1" x14ac:dyDescent="0.25">
      <c r="A126" s="436"/>
      <c r="B126" s="437"/>
      <c r="C126" s="31" t="s">
        <v>347</v>
      </c>
      <c r="D126" s="32" t="s">
        <v>310</v>
      </c>
      <c r="E126" s="482">
        <v>60</v>
      </c>
      <c r="F126" s="483"/>
      <c r="G126" s="26">
        <f>E126</f>
        <v>60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s="171" customFormat="1" ht="19.5" customHeight="1" x14ac:dyDescent="0.25">
      <c r="A127" s="496" t="s">
        <v>158</v>
      </c>
      <c r="B127" s="497"/>
      <c r="C127" s="498"/>
      <c r="D127" s="498"/>
      <c r="E127" s="498"/>
      <c r="F127" s="498"/>
      <c r="G127" s="49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s="171" customFormat="1" ht="19.5" customHeight="1" x14ac:dyDescent="0.25">
      <c r="A128" s="177">
        <v>8</v>
      </c>
      <c r="B128" s="176">
        <v>170000</v>
      </c>
      <c r="C128" s="500" t="s">
        <v>50</v>
      </c>
      <c r="D128" s="501"/>
      <c r="E128" s="501"/>
      <c r="F128" s="502"/>
      <c r="G128" s="220" t="s">
        <v>18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s="342" customFormat="1" ht="19.5" customHeight="1" x14ac:dyDescent="0.25">
      <c r="A129" s="183" t="s">
        <v>129</v>
      </c>
      <c r="B129" s="184">
        <v>170103</v>
      </c>
      <c r="C129" s="185" t="s">
        <v>336</v>
      </c>
      <c r="D129" s="291" t="s">
        <v>15</v>
      </c>
      <c r="E129" s="452" t="s">
        <v>16</v>
      </c>
      <c r="F129" s="453"/>
      <c r="G129" s="179">
        <f>E130</f>
        <v>2</v>
      </c>
      <c r="H129" s="186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</row>
    <row r="130" spans="1:25" s="342" customFormat="1" ht="19.5" customHeight="1" x14ac:dyDescent="0.25">
      <c r="A130" s="454"/>
      <c r="B130" s="455"/>
      <c r="C130" s="181" t="s">
        <v>160</v>
      </c>
      <c r="D130" s="180" t="s">
        <v>15</v>
      </c>
      <c r="E130" s="456">
        <v>2</v>
      </c>
      <c r="F130" s="457"/>
      <c r="G130" s="182">
        <f>E130</f>
        <v>2</v>
      </c>
      <c r="H130" s="186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</row>
    <row r="131" spans="1:25" s="342" customFormat="1" ht="19.5" customHeight="1" x14ac:dyDescent="0.25">
      <c r="A131" s="183" t="s">
        <v>150</v>
      </c>
      <c r="B131" s="184">
        <v>170110</v>
      </c>
      <c r="C131" s="185" t="s">
        <v>337</v>
      </c>
      <c r="D131" s="291" t="s">
        <v>15</v>
      </c>
      <c r="E131" s="452" t="s">
        <v>16</v>
      </c>
      <c r="F131" s="453"/>
      <c r="G131" s="179">
        <f>E132</f>
        <v>2</v>
      </c>
      <c r="H131" s="186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</row>
    <row r="132" spans="1:25" s="342" customFormat="1" ht="19.5" customHeight="1" x14ac:dyDescent="0.25">
      <c r="A132" s="454"/>
      <c r="B132" s="455"/>
      <c r="C132" s="181" t="s">
        <v>160</v>
      </c>
      <c r="D132" s="180" t="s">
        <v>15</v>
      </c>
      <c r="E132" s="456">
        <v>2</v>
      </c>
      <c r="F132" s="457"/>
      <c r="G132" s="182">
        <f>E132</f>
        <v>2</v>
      </c>
      <c r="H132" s="186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</row>
    <row r="133" spans="1:25" s="347" customFormat="1" ht="47.25" x14ac:dyDescent="0.25">
      <c r="A133" s="183" t="s">
        <v>151</v>
      </c>
      <c r="B133" s="184">
        <v>90789</v>
      </c>
      <c r="C133" s="185" t="s">
        <v>350</v>
      </c>
      <c r="D133" s="291" t="s">
        <v>15</v>
      </c>
      <c r="E133" s="452" t="s">
        <v>16</v>
      </c>
      <c r="F133" s="453"/>
      <c r="G133" s="179">
        <f>E134</f>
        <v>2</v>
      </c>
      <c r="H133" s="186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</row>
    <row r="134" spans="1:25" s="347" customFormat="1" ht="19.5" customHeight="1" x14ac:dyDescent="0.25">
      <c r="A134" s="454"/>
      <c r="B134" s="455"/>
      <c r="C134" s="181" t="s">
        <v>351</v>
      </c>
      <c r="D134" s="180" t="s">
        <v>15</v>
      </c>
      <c r="E134" s="456">
        <v>2</v>
      </c>
      <c r="F134" s="457"/>
      <c r="G134" s="182">
        <f>E134</f>
        <v>2</v>
      </c>
      <c r="H134" s="186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</row>
    <row r="135" spans="1:25" s="278" customFormat="1" ht="19.5" customHeight="1" x14ac:dyDescent="0.25">
      <c r="A135" s="496" t="s">
        <v>216</v>
      </c>
      <c r="B135" s="497"/>
      <c r="C135" s="498"/>
      <c r="D135" s="498"/>
      <c r="E135" s="498"/>
      <c r="F135" s="498"/>
      <c r="G135" s="49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9.5" customHeight="1" x14ac:dyDescent="0.25">
      <c r="A136" s="22">
        <v>9</v>
      </c>
      <c r="B136" s="13">
        <v>180000</v>
      </c>
      <c r="C136" s="466" t="s">
        <v>108</v>
      </c>
      <c r="D136" s="467"/>
      <c r="E136" s="467"/>
      <c r="F136" s="490"/>
      <c r="G136" s="217" t="s">
        <v>18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9.5" customHeight="1" x14ac:dyDescent="0.25">
      <c r="A137" s="20" t="s">
        <v>130</v>
      </c>
      <c r="B137" s="28">
        <v>180344</v>
      </c>
      <c r="C137" s="27" t="s">
        <v>240</v>
      </c>
      <c r="D137" s="28" t="s">
        <v>12</v>
      </c>
      <c r="E137" s="434" t="s">
        <v>11</v>
      </c>
      <c r="F137" s="458"/>
      <c r="G137" s="14">
        <f>G138</f>
        <v>16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s="131" customFormat="1" ht="19.5" customHeight="1" x14ac:dyDescent="0.25">
      <c r="A138" s="436"/>
      <c r="B138" s="437"/>
      <c r="C138" s="31" t="s">
        <v>241</v>
      </c>
      <c r="D138" s="18" t="s">
        <v>12</v>
      </c>
      <c r="E138" s="438">
        <v>16</v>
      </c>
      <c r="F138" s="468"/>
      <c r="G138" s="16">
        <f>E138</f>
        <v>16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s="135" customFormat="1" ht="19.5" customHeight="1" x14ac:dyDescent="0.25">
      <c r="A139" s="20" t="s">
        <v>380</v>
      </c>
      <c r="B139" s="28">
        <v>180490</v>
      </c>
      <c r="C139" s="27" t="s">
        <v>242</v>
      </c>
      <c r="D139" s="28" t="s">
        <v>10</v>
      </c>
      <c r="E139" s="119" t="s">
        <v>19</v>
      </c>
      <c r="F139" s="116" t="s">
        <v>17</v>
      </c>
      <c r="G139" s="14">
        <f>G140</f>
        <v>10.080000000000002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s="135" customFormat="1" ht="19.5" customHeight="1" x14ac:dyDescent="0.25">
      <c r="A140" s="450"/>
      <c r="B140" s="451"/>
      <c r="C140" s="31" t="s">
        <v>243</v>
      </c>
      <c r="D140" s="18" t="s">
        <v>10</v>
      </c>
      <c r="E140" s="130">
        <v>0.8</v>
      </c>
      <c r="F140" s="19">
        <v>2.1</v>
      </c>
      <c r="G140" s="16">
        <f>(E140*F140)*6</f>
        <v>10.080000000000002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s="282" customFormat="1" ht="19.5" customHeight="1" x14ac:dyDescent="0.25">
      <c r="A141" s="20" t="s">
        <v>381</v>
      </c>
      <c r="B141" s="28">
        <v>180311</v>
      </c>
      <c r="C141" s="27" t="s">
        <v>244</v>
      </c>
      <c r="D141" s="28" t="s">
        <v>10</v>
      </c>
      <c r="E141" s="119" t="s">
        <v>19</v>
      </c>
      <c r="F141" s="280" t="s">
        <v>17</v>
      </c>
      <c r="G141" s="14">
        <f>G143+G142</f>
        <v>14.219999999999999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s="342" customFormat="1" ht="19.5" customHeight="1" x14ac:dyDescent="0.25">
      <c r="A142" s="450"/>
      <c r="B142" s="451"/>
      <c r="C142" s="31" t="s">
        <v>331</v>
      </c>
      <c r="D142" s="18" t="s">
        <v>10</v>
      </c>
      <c r="E142" s="340">
        <v>0.7</v>
      </c>
      <c r="F142" s="19">
        <v>2.1</v>
      </c>
      <c r="G142" s="16">
        <f>(E142*F142)*6</f>
        <v>8.82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s="282" customFormat="1" ht="19.5" customHeight="1" x14ac:dyDescent="0.25">
      <c r="A143" s="450"/>
      <c r="B143" s="451"/>
      <c r="C143" s="31" t="s">
        <v>332</v>
      </c>
      <c r="D143" s="18" t="s">
        <v>10</v>
      </c>
      <c r="E143" s="279">
        <v>1.5</v>
      </c>
      <c r="F143" s="19">
        <v>1.2</v>
      </c>
      <c r="G143" s="16">
        <f>(E143*F143)*3</f>
        <v>5.3999999999999995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s="347" customFormat="1" ht="19.5" customHeight="1" x14ac:dyDescent="0.25">
      <c r="A144" s="20" t="s">
        <v>382</v>
      </c>
      <c r="B144" s="28">
        <v>180515</v>
      </c>
      <c r="C144" s="27" t="s">
        <v>348</v>
      </c>
      <c r="D144" s="28" t="s">
        <v>10</v>
      </c>
      <c r="E144" s="119" t="s">
        <v>19</v>
      </c>
      <c r="F144" s="346" t="s">
        <v>17</v>
      </c>
      <c r="G144" s="14">
        <f>G154+G145</f>
        <v>5.04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s="347" customFormat="1" ht="19.5" customHeight="1" x14ac:dyDescent="0.25">
      <c r="A145" s="450"/>
      <c r="B145" s="451"/>
      <c r="C145" s="31" t="s">
        <v>349</v>
      </c>
      <c r="D145" s="18" t="s">
        <v>10</v>
      </c>
      <c r="E145" s="345">
        <v>1.2</v>
      </c>
      <c r="F145" s="19">
        <v>2.1</v>
      </c>
      <c r="G145" s="16">
        <f>(E145*F145)*2</f>
        <v>5.04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s="347" customFormat="1" ht="19.5" customHeight="1" x14ac:dyDescent="0.25">
      <c r="A146" s="20" t="s">
        <v>383</v>
      </c>
      <c r="B146" s="28">
        <v>100710</v>
      </c>
      <c r="C146" s="27" t="s">
        <v>352</v>
      </c>
      <c r="D146" s="28" t="s">
        <v>15</v>
      </c>
      <c r="E146" s="434" t="s">
        <v>16</v>
      </c>
      <c r="F146" s="458"/>
      <c r="G146" s="354">
        <f>G147</f>
        <v>6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s="347" customFormat="1" ht="19.5" customHeight="1" x14ac:dyDescent="0.25">
      <c r="A147" s="450"/>
      <c r="B147" s="451"/>
      <c r="C147" s="181" t="s">
        <v>353</v>
      </c>
      <c r="D147" s="18" t="s">
        <v>15</v>
      </c>
      <c r="E147" s="438">
        <v>6</v>
      </c>
      <c r="F147" s="468"/>
      <c r="G147" s="355">
        <f>E147</f>
        <v>6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s="347" customFormat="1" ht="31.5" x14ac:dyDescent="0.25">
      <c r="A148" s="20" t="s">
        <v>384</v>
      </c>
      <c r="B148" s="28">
        <v>91304</v>
      </c>
      <c r="C148" s="27" t="s">
        <v>354</v>
      </c>
      <c r="D148" s="28" t="s">
        <v>15</v>
      </c>
      <c r="E148" s="434" t="s">
        <v>16</v>
      </c>
      <c r="F148" s="458"/>
      <c r="G148" s="354">
        <f>G149</f>
        <v>17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s="347" customFormat="1" ht="19.5" customHeight="1" x14ac:dyDescent="0.25">
      <c r="A149" s="450"/>
      <c r="B149" s="451"/>
      <c r="C149" s="181" t="s">
        <v>355</v>
      </c>
      <c r="D149" s="18" t="s">
        <v>15</v>
      </c>
      <c r="E149" s="438">
        <v>17</v>
      </c>
      <c r="F149" s="468"/>
      <c r="G149" s="355">
        <f>E149</f>
        <v>17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s="347" customFormat="1" ht="31.5" x14ac:dyDescent="0.25">
      <c r="A150" s="20" t="s">
        <v>385</v>
      </c>
      <c r="B150" s="28">
        <v>91305</v>
      </c>
      <c r="C150" s="27" t="s">
        <v>356</v>
      </c>
      <c r="D150" s="28" t="s">
        <v>15</v>
      </c>
      <c r="E150" s="434" t="s">
        <v>16</v>
      </c>
      <c r="F150" s="458"/>
      <c r="G150" s="354">
        <f>G151</f>
        <v>6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s="347" customFormat="1" ht="19.5" customHeight="1" x14ac:dyDescent="0.25">
      <c r="A151" s="450"/>
      <c r="B151" s="451"/>
      <c r="C151" s="181" t="s">
        <v>358</v>
      </c>
      <c r="D151" s="18" t="s">
        <v>15</v>
      </c>
      <c r="E151" s="438">
        <v>6</v>
      </c>
      <c r="F151" s="468"/>
      <c r="G151" s="355">
        <f>E151</f>
        <v>6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s="347" customFormat="1" ht="19.5" customHeight="1" x14ac:dyDescent="0.25">
      <c r="A152" s="20" t="s">
        <v>386</v>
      </c>
      <c r="B152" s="28">
        <v>100703</v>
      </c>
      <c r="C152" s="27" t="s">
        <v>357</v>
      </c>
      <c r="D152" s="28" t="s">
        <v>15</v>
      </c>
      <c r="E152" s="434" t="s">
        <v>16</v>
      </c>
      <c r="F152" s="458"/>
      <c r="G152" s="354">
        <f>G153</f>
        <v>2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s="347" customFormat="1" ht="19.5" customHeight="1" x14ac:dyDescent="0.25">
      <c r="A153" s="450"/>
      <c r="B153" s="451"/>
      <c r="C153" s="31" t="s">
        <v>353</v>
      </c>
      <c r="D153" s="18" t="s">
        <v>15</v>
      </c>
      <c r="E153" s="438">
        <v>2</v>
      </c>
      <c r="F153" s="468"/>
      <c r="G153" s="355">
        <f>E153</f>
        <v>2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s="282" customFormat="1" ht="19.5" customHeight="1" x14ac:dyDescent="0.25">
      <c r="A154" s="462" t="s">
        <v>234</v>
      </c>
      <c r="B154" s="463"/>
      <c r="C154" s="464"/>
      <c r="D154" s="464"/>
      <c r="E154" s="464"/>
      <c r="F154" s="464"/>
      <c r="G154" s="465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s="178" customFormat="1" ht="19.5" customHeight="1" x14ac:dyDescent="0.25">
      <c r="A155" s="22">
        <v>10</v>
      </c>
      <c r="B155" s="13">
        <v>190000</v>
      </c>
      <c r="C155" s="494" t="s">
        <v>235</v>
      </c>
      <c r="D155" s="467"/>
      <c r="E155" s="467"/>
      <c r="F155" s="490"/>
      <c r="G155" s="217" t="s">
        <v>18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s="115" customFormat="1" ht="19.5" customHeight="1" x14ac:dyDescent="0.25">
      <c r="A156" s="20" t="s">
        <v>152</v>
      </c>
      <c r="B156" s="28">
        <v>190102</v>
      </c>
      <c r="C156" s="27" t="s">
        <v>188</v>
      </c>
      <c r="D156" s="28" t="s">
        <v>10</v>
      </c>
      <c r="E156" s="434" t="s">
        <v>20</v>
      </c>
      <c r="F156" s="435"/>
      <c r="G156" s="14">
        <f>SUM(E157)</f>
        <v>3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s="115" customFormat="1" ht="19.5" customHeight="1" x14ac:dyDescent="0.25">
      <c r="A157" s="436"/>
      <c r="B157" s="437"/>
      <c r="C157" s="31" t="s">
        <v>189</v>
      </c>
      <c r="D157" s="18" t="s">
        <v>10</v>
      </c>
      <c r="E157" s="438">
        <v>3</v>
      </c>
      <c r="F157" s="468"/>
      <c r="G157" s="16">
        <f>E157</f>
        <v>3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s="347" customFormat="1" ht="31.5" x14ac:dyDescent="0.25">
      <c r="A158" s="20" t="s">
        <v>153</v>
      </c>
      <c r="B158" s="147" t="s">
        <v>359</v>
      </c>
      <c r="C158" s="30" t="s">
        <v>360</v>
      </c>
      <c r="D158" s="29" t="s">
        <v>15</v>
      </c>
      <c r="E158" s="434" t="s">
        <v>16</v>
      </c>
      <c r="F158" s="435"/>
      <c r="G158" s="354">
        <f>SUM(E159)</f>
        <v>2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s="347" customFormat="1" ht="19.5" customHeight="1" x14ac:dyDescent="0.25">
      <c r="A159" s="436"/>
      <c r="B159" s="437"/>
      <c r="C159" s="31" t="s">
        <v>353</v>
      </c>
      <c r="D159" s="18" t="s">
        <v>15</v>
      </c>
      <c r="E159" s="438">
        <v>2</v>
      </c>
      <c r="F159" s="439"/>
      <c r="G159" s="355">
        <f>E159</f>
        <v>2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s="135" customFormat="1" ht="19.5" customHeight="1" x14ac:dyDescent="0.25">
      <c r="A160" s="462" t="s">
        <v>139</v>
      </c>
      <c r="B160" s="463"/>
      <c r="C160" s="464"/>
      <c r="D160" s="464"/>
      <c r="E160" s="464"/>
      <c r="F160" s="464"/>
      <c r="G160" s="465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s="122" customFormat="1" ht="19.5" customHeight="1" x14ac:dyDescent="0.25">
      <c r="A161" s="22">
        <v>11</v>
      </c>
      <c r="B161" s="13">
        <v>200000</v>
      </c>
      <c r="C161" s="466" t="s">
        <v>142</v>
      </c>
      <c r="D161" s="467"/>
      <c r="E161" s="467"/>
      <c r="F161" s="490"/>
      <c r="G161" s="217" t="s">
        <v>18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s="135" customFormat="1" ht="19.5" customHeight="1" x14ac:dyDescent="0.25">
      <c r="A162" s="35" t="s">
        <v>164</v>
      </c>
      <c r="B162" s="120">
        <v>200103</v>
      </c>
      <c r="C162" s="27" t="s">
        <v>111</v>
      </c>
      <c r="D162" s="120" t="s">
        <v>12</v>
      </c>
      <c r="E162" s="488" t="s">
        <v>11</v>
      </c>
      <c r="F162" s="489"/>
      <c r="G162" s="14">
        <f>G163</f>
        <v>30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s="135" customFormat="1" ht="19.5" customHeight="1" x14ac:dyDescent="0.25">
      <c r="A163" s="459"/>
      <c r="B163" s="460"/>
      <c r="C163" s="121" t="s">
        <v>225</v>
      </c>
      <c r="D163" s="245" t="s">
        <v>12</v>
      </c>
      <c r="E163" s="461">
        <v>30</v>
      </c>
      <c r="F163" s="461"/>
      <c r="G163" s="356">
        <f>E163</f>
        <v>30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s="282" customFormat="1" ht="19.5" customHeight="1" x14ac:dyDescent="0.25">
      <c r="A164" s="35" t="s">
        <v>165</v>
      </c>
      <c r="B164" s="120">
        <v>200201</v>
      </c>
      <c r="C164" s="27" t="s">
        <v>236</v>
      </c>
      <c r="D164" s="292" t="s">
        <v>10</v>
      </c>
      <c r="E164" s="434" t="s">
        <v>20</v>
      </c>
      <c r="F164" s="435"/>
      <c r="G164" s="293">
        <f>G165</f>
        <v>42.942000000000007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s="282" customFormat="1" ht="19.5" customHeight="1" x14ac:dyDescent="0.25">
      <c r="A165" s="459"/>
      <c r="B165" s="460"/>
      <c r="C165" s="121" t="s">
        <v>299</v>
      </c>
      <c r="D165" s="245" t="s">
        <v>233</v>
      </c>
      <c r="E165" s="461">
        <f>E115+G107</f>
        <v>42.942000000000007</v>
      </c>
      <c r="F165" s="461"/>
      <c r="G165" s="356">
        <f>E165</f>
        <v>42.942000000000007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s="282" customFormat="1" ht="19.5" customHeight="1" x14ac:dyDescent="0.25">
      <c r="A166" s="35" t="s">
        <v>187</v>
      </c>
      <c r="B166" s="120">
        <v>200403</v>
      </c>
      <c r="C166" s="27" t="s">
        <v>232</v>
      </c>
      <c r="D166" s="292" t="s">
        <v>10</v>
      </c>
      <c r="E166" s="434" t="s">
        <v>20</v>
      </c>
      <c r="F166" s="435"/>
      <c r="G166" s="293">
        <f>G167</f>
        <v>42.942000000000007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s="282" customFormat="1" ht="19.5" customHeight="1" x14ac:dyDescent="0.25">
      <c r="A167" s="459"/>
      <c r="B167" s="460"/>
      <c r="C167" s="121" t="s">
        <v>299</v>
      </c>
      <c r="D167" s="245" t="s">
        <v>233</v>
      </c>
      <c r="E167" s="461">
        <f>E115+G107</f>
        <v>42.942000000000007</v>
      </c>
      <c r="F167" s="461"/>
      <c r="G167" s="356">
        <f>E167</f>
        <v>42.942000000000007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s="282" customFormat="1" ht="19.5" customHeight="1" x14ac:dyDescent="0.25">
      <c r="A168" s="35" t="s">
        <v>204</v>
      </c>
      <c r="B168" s="120">
        <v>221101</v>
      </c>
      <c r="C168" s="27" t="s">
        <v>237</v>
      </c>
      <c r="D168" s="292" t="s">
        <v>10</v>
      </c>
      <c r="E168" s="434" t="s">
        <v>20</v>
      </c>
      <c r="F168" s="435"/>
      <c r="G168" s="293">
        <f>G169</f>
        <v>286.85000000000002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s="282" customFormat="1" ht="19.5" customHeight="1" x14ac:dyDescent="0.25">
      <c r="A169" s="459"/>
      <c r="B169" s="460"/>
      <c r="C169" s="121" t="s">
        <v>238</v>
      </c>
      <c r="D169" s="245" t="s">
        <v>233</v>
      </c>
      <c r="E169" s="461">
        <f>E17</f>
        <v>286.85000000000002</v>
      </c>
      <c r="F169" s="461"/>
      <c r="G169" s="356">
        <f>E169</f>
        <v>286.85000000000002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s="282" customFormat="1" ht="19.5" customHeight="1" x14ac:dyDescent="0.25">
      <c r="A170" s="35" t="s">
        <v>256</v>
      </c>
      <c r="B170" s="120">
        <v>221102</v>
      </c>
      <c r="C170" s="27" t="s">
        <v>239</v>
      </c>
      <c r="D170" s="292" t="s">
        <v>12</v>
      </c>
      <c r="E170" s="495" t="s">
        <v>118</v>
      </c>
      <c r="F170" s="495"/>
      <c r="G170" s="293">
        <f>G171</f>
        <v>351.23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s="282" customFormat="1" ht="19.5" customHeight="1" x14ac:dyDescent="0.25">
      <c r="A171" s="459"/>
      <c r="B171" s="460"/>
      <c r="C171" s="121" t="s">
        <v>238</v>
      </c>
      <c r="D171" s="245" t="s">
        <v>12</v>
      </c>
      <c r="E171" s="461">
        <v>351.23</v>
      </c>
      <c r="F171" s="461"/>
      <c r="G171" s="356">
        <f>E171</f>
        <v>351.23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s="135" customFormat="1" ht="19.5" customHeight="1" x14ac:dyDescent="0.25">
      <c r="A172" s="484" t="s">
        <v>23</v>
      </c>
      <c r="B172" s="485"/>
      <c r="C172" s="486"/>
      <c r="D172" s="485"/>
      <c r="E172" s="485"/>
      <c r="F172" s="485"/>
      <c r="G172" s="487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9.5" customHeight="1" x14ac:dyDescent="0.25">
      <c r="A173" s="22">
        <v>12</v>
      </c>
      <c r="B173" s="13">
        <v>260000</v>
      </c>
      <c r="C173" s="466" t="s">
        <v>24</v>
      </c>
      <c r="D173" s="467"/>
      <c r="E173" s="467"/>
      <c r="F173" s="467"/>
      <c r="G173" s="217" t="s">
        <v>8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s="115" customFormat="1" ht="19.5" customHeight="1" x14ac:dyDescent="0.25">
      <c r="A174" s="20" t="s">
        <v>178</v>
      </c>
      <c r="B174" s="33">
        <v>261300</v>
      </c>
      <c r="C174" s="30" t="s">
        <v>25</v>
      </c>
      <c r="D174" s="29" t="s">
        <v>10</v>
      </c>
      <c r="E174" s="434" t="s">
        <v>20</v>
      </c>
      <c r="F174" s="435"/>
      <c r="G174" s="14">
        <f>SUM(G176:G199)</f>
        <v>816.32999999999993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s="115" customFormat="1" ht="19.5" customHeight="1" x14ac:dyDescent="0.25">
      <c r="A175" s="450"/>
      <c r="B175" s="451"/>
      <c r="C175" s="323" t="s">
        <v>104</v>
      </c>
      <c r="D175" s="300"/>
      <c r="E175" s="303"/>
      <c r="F175" s="304"/>
      <c r="G175" s="30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s="286" customFormat="1" ht="19.5" customHeight="1" x14ac:dyDescent="0.25">
      <c r="A176" s="134"/>
      <c r="B176" s="134"/>
      <c r="C176" s="325" t="s">
        <v>270</v>
      </c>
      <c r="D176" s="284" t="s">
        <v>10</v>
      </c>
      <c r="E176" s="438">
        <v>16.100000000000001</v>
      </c>
      <c r="F176" s="468"/>
      <c r="G176" s="16">
        <f>E176</f>
        <v>16.100000000000001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s="286" customFormat="1" ht="19.5" customHeight="1" x14ac:dyDescent="0.25">
      <c r="A177" s="134"/>
      <c r="B177" s="134"/>
      <c r="C177" s="325" t="s">
        <v>271</v>
      </c>
      <c r="D177" s="284" t="s">
        <v>10</v>
      </c>
      <c r="E177" s="438">
        <v>31.6</v>
      </c>
      <c r="F177" s="468"/>
      <c r="G177" s="16">
        <f t="shared" ref="G177:G199" si="1">E177</f>
        <v>31.6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s="286" customFormat="1" ht="19.5" customHeight="1" x14ac:dyDescent="0.25">
      <c r="A178" s="134"/>
      <c r="B178" s="134"/>
      <c r="C178" s="325" t="s">
        <v>272</v>
      </c>
      <c r="D178" s="284" t="s">
        <v>10</v>
      </c>
      <c r="E178" s="438">
        <v>31.6</v>
      </c>
      <c r="F178" s="468"/>
      <c r="G178" s="16">
        <f t="shared" si="1"/>
        <v>31.6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s="286" customFormat="1" ht="19.5" customHeight="1" x14ac:dyDescent="0.25">
      <c r="A179" s="134"/>
      <c r="B179" s="134"/>
      <c r="C179" s="325" t="s">
        <v>317</v>
      </c>
      <c r="D179" s="284" t="s">
        <v>10</v>
      </c>
      <c r="E179" s="438">
        <v>30.1</v>
      </c>
      <c r="F179" s="468"/>
      <c r="G179" s="16">
        <f t="shared" si="1"/>
        <v>30.1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s="286" customFormat="1" ht="19.5" customHeight="1" x14ac:dyDescent="0.25">
      <c r="A180" s="134"/>
      <c r="B180" s="134"/>
      <c r="C180" s="325" t="s">
        <v>316</v>
      </c>
      <c r="D180" s="284" t="s">
        <v>10</v>
      </c>
      <c r="E180" s="438">
        <v>30.5</v>
      </c>
      <c r="F180" s="468"/>
      <c r="G180" s="16">
        <f t="shared" si="1"/>
        <v>30.5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s="286" customFormat="1" ht="19.5" customHeight="1" x14ac:dyDescent="0.25">
      <c r="A181" s="134"/>
      <c r="B181" s="134"/>
      <c r="C181" s="325" t="s">
        <v>273</v>
      </c>
      <c r="D181" s="284" t="s">
        <v>10</v>
      </c>
      <c r="E181" s="438">
        <v>48.9</v>
      </c>
      <c r="F181" s="468"/>
      <c r="G181" s="16">
        <f t="shared" si="1"/>
        <v>48.9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s="286" customFormat="1" ht="19.5" customHeight="1" x14ac:dyDescent="0.25">
      <c r="A182" s="134"/>
      <c r="B182" s="134"/>
      <c r="C182" s="325" t="s">
        <v>274</v>
      </c>
      <c r="D182" s="284" t="s">
        <v>10</v>
      </c>
      <c r="E182" s="438">
        <v>33.299999999999997</v>
      </c>
      <c r="F182" s="468"/>
      <c r="G182" s="16">
        <f t="shared" si="1"/>
        <v>33.299999999999997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s="286" customFormat="1" ht="19.5" customHeight="1" x14ac:dyDescent="0.25">
      <c r="A183" s="134"/>
      <c r="B183" s="134"/>
      <c r="C183" s="325" t="s">
        <v>275</v>
      </c>
      <c r="D183" s="284" t="s">
        <v>10</v>
      </c>
      <c r="E183" s="438">
        <v>27.9</v>
      </c>
      <c r="F183" s="468"/>
      <c r="G183" s="16">
        <f t="shared" si="1"/>
        <v>27.9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s="286" customFormat="1" ht="19.5" customHeight="1" x14ac:dyDescent="0.25">
      <c r="A184" s="134"/>
      <c r="B184" s="134"/>
      <c r="C184" s="325" t="s">
        <v>276</v>
      </c>
      <c r="D184" s="284" t="s">
        <v>10</v>
      </c>
      <c r="E184" s="438">
        <v>56.74</v>
      </c>
      <c r="F184" s="468"/>
      <c r="G184" s="16">
        <f t="shared" si="1"/>
        <v>56.74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s="286" customFormat="1" ht="19.5" customHeight="1" x14ac:dyDescent="0.25">
      <c r="A185" s="134"/>
      <c r="B185" s="134"/>
      <c r="C185" s="325" t="s">
        <v>277</v>
      </c>
      <c r="D185" s="284" t="s">
        <v>10</v>
      </c>
      <c r="E185" s="438">
        <v>55.04</v>
      </c>
      <c r="F185" s="468"/>
      <c r="G185" s="16">
        <f t="shared" si="1"/>
        <v>55.04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s="286" customFormat="1" ht="19.5" customHeight="1" x14ac:dyDescent="0.25">
      <c r="A186" s="134"/>
      <c r="B186" s="134"/>
      <c r="C186" s="325" t="s">
        <v>278</v>
      </c>
      <c r="D186" s="284" t="s">
        <v>10</v>
      </c>
      <c r="E186" s="438">
        <v>53.71</v>
      </c>
      <c r="F186" s="468"/>
      <c r="G186" s="16">
        <f t="shared" si="1"/>
        <v>53.71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s="286" customFormat="1" ht="19.5" customHeight="1" x14ac:dyDescent="0.25">
      <c r="A187" s="134"/>
      <c r="B187" s="134"/>
      <c r="C187" s="325" t="s">
        <v>279</v>
      </c>
      <c r="D187" s="284" t="s">
        <v>10</v>
      </c>
      <c r="E187" s="438">
        <v>20.7</v>
      </c>
      <c r="F187" s="468"/>
      <c r="G187" s="16">
        <f t="shared" si="1"/>
        <v>20.7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s="286" customFormat="1" ht="19.5" customHeight="1" x14ac:dyDescent="0.25">
      <c r="A188" s="134"/>
      <c r="B188" s="320"/>
      <c r="C188" s="324" t="s">
        <v>280</v>
      </c>
      <c r="D188" s="18" t="s">
        <v>10</v>
      </c>
      <c r="E188" s="438">
        <v>23.3</v>
      </c>
      <c r="F188" s="468"/>
      <c r="G188" s="16">
        <f t="shared" si="1"/>
        <v>23.3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s="286" customFormat="1" ht="19.5" customHeight="1" x14ac:dyDescent="0.25">
      <c r="A189" s="133"/>
      <c r="B189" s="134"/>
      <c r="C189" s="302" t="s">
        <v>281</v>
      </c>
      <c r="D189" s="18" t="s">
        <v>10</v>
      </c>
      <c r="E189" s="438">
        <v>31.44</v>
      </c>
      <c r="F189" s="468"/>
      <c r="G189" s="16">
        <f t="shared" si="1"/>
        <v>31.44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s="286" customFormat="1" ht="19.5" customHeight="1" x14ac:dyDescent="0.25">
      <c r="A190" s="133"/>
      <c r="B190" s="320"/>
      <c r="C190" s="302" t="s">
        <v>282</v>
      </c>
      <c r="D190" s="18" t="s">
        <v>10</v>
      </c>
      <c r="E190" s="438">
        <v>36.1</v>
      </c>
      <c r="F190" s="468"/>
      <c r="G190" s="16">
        <f t="shared" si="1"/>
        <v>36.1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s="286" customFormat="1" ht="19.5" customHeight="1" x14ac:dyDescent="0.25">
      <c r="A191" s="133"/>
      <c r="B191" s="320"/>
      <c r="C191" s="302" t="s">
        <v>283</v>
      </c>
      <c r="D191" s="18" t="s">
        <v>10</v>
      </c>
      <c r="E191" s="438">
        <v>47</v>
      </c>
      <c r="F191" s="468"/>
      <c r="G191" s="16">
        <f t="shared" si="1"/>
        <v>47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s="286" customFormat="1" ht="19.5" customHeight="1" x14ac:dyDescent="0.25">
      <c r="A192" s="133"/>
      <c r="B192" s="320"/>
      <c r="C192" s="302" t="s">
        <v>284</v>
      </c>
      <c r="D192" s="18" t="s">
        <v>10</v>
      </c>
      <c r="E192" s="438">
        <v>43.3</v>
      </c>
      <c r="F192" s="468"/>
      <c r="G192" s="16">
        <f t="shared" si="1"/>
        <v>43.3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s="286" customFormat="1" ht="19.5" customHeight="1" x14ac:dyDescent="0.25">
      <c r="A193" s="133"/>
      <c r="B193" s="134"/>
      <c r="C193" s="302" t="s">
        <v>288</v>
      </c>
      <c r="D193" s="18" t="s">
        <v>10</v>
      </c>
      <c r="E193" s="438">
        <v>32.4</v>
      </c>
      <c r="F193" s="468"/>
      <c r="G193" s="16">
        <f t="shared" si="1"/>
        <v>32.4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s="286" customFormat="1" ht="19.5" customHeight="1" x14ac:dyDescent="0.25">
      <c r="A194" s="133"/>
      <c r="B194" s="320"/>
      <c r="C194" s="302" t="s">
        <v>289</v>
      </c>
      <c r="D194" s="18" t="s">
        <v>10</v>
      </c>
      <c r="E194" s="438">
        <v>48.2</v>
      </c>
      <c r="F194" s="468"/>
      <c r="G194" s="16">
        <f t="shared" si="1"/>
        <v>48.2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s="286" customFormat="1" ht="19.5" customHeight="1" x14ac:dyDescent="0.25">
      <c r="A195" s="133"/>
      <c r="B195" s="320"/>
      <c r="C195" s="302" t="s">
        <v>290</v>
      </c>
      <c r="D195" s="18" t="s">
        <v>10</v>
      </c>
      <c r="E195" s="438">
        <v>27.4</v>
      </c>
      <c r="F195" s="468"/>
      <c r="G195" s="16">
        <f t="shared" si="1"/>
        <v>27.4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s="286" customFormat="1" ht="19.5" customHeight="1" x14ac:dyDescent="0.25">
      <c r="A196" s="133"/>
      <c r="B196" s="320"/>
      <c r="C196" s="302" t="s">
        <v>291</v>
      </c>
      <c r="D196" s="18" t="s">
        <v>10</v>
      </c>
      <c r="E196" s="438">
        <v>28.4</v>
      </c>
      <c r="F196" s="468"/>
      <c r="G196" s="16">
        <f t="shared" si="1"/>
        <v>28.4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s="286" customFormat="1" ht="19.5" customHeight="1" x14ac:dyDescent="0.25">
      <c r="A197" s="133"/>
      <c r="B197" s="320"/>
      <c r="C197" s="302" t="s">
        <v>292</v>
      </c>
      <c r="D197" s="18" t="s">
        <v>10</v>
      </c>
      <c r="E197" s="438">
        <v>30.8</v>
      </c>
      <c r="F197" s="468"/>
      <c r="G197" s="16">
        <f t="shared" si="1"/>
        <v>30.8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s="286" customFormat="1" ht="19.5" customHeight="1" x14ac:dyDescent="0.25">
      <c r="A198" s="133"/>
      <c r="B198" s="320"/>
      <c r="C198" s="302" t="s">
        <v>293</v>
      </c>
      <c r="D198" s="18" t="s">
        <v>10</v>
      </c>
      <c r="E198" s="438">
        <v>15.7</v>
      </c>
      <c r="F198" s="468"/>
      <c r="G198" s="16">
        <f t="shared" si="1"/>
        <v>15.7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s="286" customFormat="1" ht="19.5" customHeight="1" x14ac:dyDescent="0.25">
      <c r="A199" s="285"/>
      <c r="B199" s="175"/>
      <c r="C199" s="302" t="s">
        <v>294</v>
      </c>
      <c r="D199" s="18" t="s">
        <v>10</v>
      </c>
      <c r="E199" s="438">
        <v>16.100000000000001</v>
      </c>
      <c r="F199" s="468"/>
      <c r="G199" s="16">
        <f t="shared" si="1"/>
        <v>16.100000000000001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s="117" customFormat="1" ht="19.5" customHeight="1" x14ac:dyDescent="0.25">
      <c r="A200" s="35" t="s">
        <v>179</v>
      </c>
      <c r="B200" s="36">
        <v>261307</v>
      </c>
      <c r="C200" s="311" t="s">
        <v>26</v>
      </c>
      <c r="D200" s="309" t="s">
        <v>10</v>
      </c>
      <c r="E200" s="434" t="s">
        <v>20</v>
      </c>
      <c r="F200" s="435"/>
      <c r="G200" s="14">
        <f>(G201+G226)</f>
        <v>1124.27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9.5" customHeight="1" x14ac:dyDescent="0.25">
      <c r="A201" s="512"/>
      <c r="B201" s="513"/>
      <c r="C201" s="310" t="s">
        <v>104</v>
      </c>
      <c r="D201" s="305"/>
      <c r="E201" s="514" t="s">
        <v>20</v>
      </c>
      <c r="F201" s="515"/>
      <c r="G201" s="306">
        <f>SUM(G202:G225)</f>
        <v>816.32999999999993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s="286" customFormat="1" ht="19.5" customHeight="1" x14ac:dyDescent="0.25">
      <c r="A202" s="512"/>
      <c r="B202" s="513"/>
      <c r="C202" s="325" t="s">
        <v>270</v>
      </c>
      <c r="D202" s="327" t="s">
        <v>10</v>
      </c>
      <c r="E202" s="438">
        <v>16.100000000000001</v>
      </c>
      <c r="F202" s="468"/>
      <c r="G202" s="16">
        <f>E202</f>
        <v>16.100000000000001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s="286" customFormat="1" ht="19.5" customHeight="1" x14ac:dyDescent="0.25">
      <c r="A203" s="512"/>
      <c r="B203" s="513"/>
      <c r="C203" s="325" t="s">
        <v>271</v>
      </c>
      <c r="D203" s="327" t="s">
        <v>10</v>
      </c>
      <c r="E203" s="438">
        <v>31.6</v>
      </c>
      <c r="F203" s="468"/>
      <c r="G203" s="16">
        <f t="shared" ref="G203:G225" si="2">E203</f>
        <v>31.6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s="286" customFormat="1" ht="19.5" customHeight="1" x14ac:dyDescent="0.25">
      <c r="A204" s="512"/>
      <c r="B204" s="513"/>
      <c r="C204" s="325" t="s">
        <v>272</v>
      </c>
      <c r="D204" s="327" t="s">
        <v>10</v>
      </c>
      <c r="E204" s="438">
        <v>31.6</v>
      </c>
      <c r="F204" s="468"/>
      <c r="G204" s="16">
        <f t="shared" si="2"/>
        <v>31.6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s="286" customFormat="1" ht="19.5" customHeight="1" x14ac:dyDescent="0.25">
      <c r="A205" s="512"/>
      <c r="B205" s="513"/>
      <c r="C205" s="325" t="s">
        <v>317</v>
      </c>
      <c r="D205" s="327" t="s">
        <v>10</v>
      </c>
      <c r="E205" s="438">
        <v>30.1</v>
      </c>
      <c r="F205" s="468"/>
      <c r="G205" s="16">
        <f t="shared" si="2"/>
        <v>30.1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s="286" customFormat="1" ht="19.5" customHeight="1" x14ac:dyDescent="0.25">
      <c r="A206" s="512"/>
      <c r="B206" s="513"/>
      <c r="C206" s="325" t="s">
        <v>316</v>
      </c>
      <c r="D206" s="327" t="s">
        <v>10</v>
      </c>
      <c r="E206" s="438">
        <v>30.5</v>
      </c>
      <c r="F206" s="468"/>
      <c r="G206" s="16">
        <f t="shared" si="2"/>
        <v>30.5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s="286" customFormat="1" ht="19.5" customHeight="1" x14ac:dyDescent="0.25">
      <c r="A207" s="512"/>
      <c r="B207" s="513"/>
      <c r="C207" s="325" t="s">
        <v>273</v>
      </c>
      <c r="D207" s="327" t="s">
        <v>10</v>
      </c>
      <c r="E207" s="438">
        <v>48.9</v>
      </c>
      <c r="F207" s="468"/>
      <c r="G207" s="16">
        <f t="shared" si="2"/>
        <v>48.9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s="286" customFormat="1" ht="19.5" customHeight="1" x14ac:dyDescent="0.25">
      <c r="A208" s="512"/>
      <c r="B208" s="513"/>
      <c r="C208" s="325" t="s">
        <v>274</v>
      </c>
      <c r="D208" s="327" t="s">
        <v>10</v>
      </c>
      <c r="E208" s="438">
        <v>33.299999999999997</v>
      </c>
      <c r="F208" s="468"/>
      <c r="G208" s="16">
        <f t="shared" si="2"/>
        <v>33.299999999999997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s="286" customFormat="1" ht="19.5" customHeight="1" x14ac:dyDescent="0.25">
      <c r="A209" s="512"/>
      <c r="B209" s="513"/>
      <c r="C209" s="325" t="s">
        <v>275</v>
      </c>
      <c r="D209" s="327" t="s">
        <v>10</v>
      </c>
      <c r="E209" s="438">
        <v>27.9</v>
      </c>
      <c r="F209" s="468"/>
      <c r="G209" s="16">
        <f t="shared" si="2"/>
        <v>27.9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s="286" customFormat="1" ht="19.5" customHeight="1" x14ac:dyDescent="0.25">
      <c r="A210" s="512"/>
      <c r="B210" s="513"/>
      <c r="C210" s="325" t="s">
        <v>276</v>
      </c>
      <c r="D210" s="327" t="s">
        <v>10</v>
      </c>
      <c r="E210" s="438">
        <v>56.74</v>
      </c>
      <c r="F210" s="468"/>
      <c r="G210" s="16">
        <f t="shared" si="2"/>
        <v>56.74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s="286" customFormat="1" ht="19.5" customHeight="1" x14ac:dyDescent="0.25">
      <c r="A211" s="512"/>
      <c r="B211" s="513"/>
      <c r="C211" s="325" t="s">
        <v>277</v>
      </c>
      <c r="D211" s="327" t="s">
        <v>10</v>
      </c>
      <c r="E211" s="438">
        <v>55.04</v>
      </c>
      <c r="F211" s="468"/>
      <c r="G211" s="16">
        <f t="shared" si="2"/>
        <v>55.04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s="286" customFormat="1" ht="19.5" customHeight="1" x14ac:dyDescent="0.25">
      <c r="A212" s="512"/>
      <c r="B212" s="513"/>
      <c r="C212" s="325" t="s">
        <v>278</v>
      </c>
      <c r="D212" s="327" t="s">
        <v>10</v>
      </c>
      <c r="E212" s="438">
        <v>53.71</v>
      </c>
      <c r="F212" s="468"/>
      <c r="G212" s="16">
        <f t="shared" si="2"/>
        <v>53.71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s="286" customFormat="1" ht="19.5" customHeight="1" x14ac:dyDescent="0.25">
      <c r="A213" s="512"/>
      <c r="B213" s="513"/>
      <c r="C213" s="325" t="s">
        <v>279</v>
      </c>
      <c r="D213" s="327" t="s">
        <v>10</v>
      </c>
      <c r="E213" s="438">
        <v>20.7</v>
      </c>
      <c r="F213" s="468"/>
      <c r="G213" s="16">
        <f t="shared" si="2"/>
        <v>20.7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s="286" customFormat="1" ht="19.5" customHeight="1" x14ac:dyDescent="0.25">
      <c r="A214" s="512"/>
      <c r="B214" s="513"/>
      <c r="C214" s="324" t="s">
        <v>280</v>
      </c>
      <c r="D214" s="18" t="s">
        <v>10</v>
      </c>
      <c r="E214" s="438">
        <v>23.3</v>
      </c>
      <c r="F214" s="468"/>
      <c r="G214" s="16">
        <f t="shared" si="2"/>
        <v>23.3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s="286" customFormat="1" ht="19.5" customHeight="1" x14ac:dyDescent="0.25">
      <c r="A215" s="512"/>
      <c r="B215" s="513"/>
      <c r="C215" s="302" t="s">
        <v>281</v>
      </c>
      <c r="D215" s="18" t="s">
        <v>10</v>
      </c>
      <c r="E215" s="438">
        <v>31.44</v>
      </c>
      <c r="F215" s="468"/>
      <c r="G215" s="16">
        <f t="shared" si="2"/>
        <v>31.44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s="286" customFormat="1" ht="19.5" customHeight="1" x14ac:dyDescent="0.25">
      <c r="A216" s="512"/>
      <c r="B216" s="513"/>
      <c r="C216" s="302" t="s">
        <v>282</v>
      </c>
      <c r="D216" s="18" t="s">
        <v>10</v>
      </c>
      <c r="E216" s="438">
        <v>36.1</v>
      </c>
      <c r="F216" s="468"/>
      <c r="G216" s="16">
        <f t="shared" si="2"/>
        <v>36.1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s="286" customFormat="1" ht="19.5" customHeight="1" x14ac:dyDescent="0.25">
      <c r="A217" s="512"/>
      <c r="B217" s="513"/>
      <c r="C217" s="302" t="s">
        <v>283</v>
      </c>
      <c r="D217" s="18" t="s">
        <v>10</v>
      </c>
      <c r="E217" s="438">
        <v>47</v>
      </c>
      <c r="F217" s="468"/>
      <c r="G217" s="16">
        <f t="shared" si="2"/>
        <v>47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s="286" customFormat="1" ht="19.5" customHeight="1" x14ac:dyDescent="0.25">
      <c r="A218" s="512"/>
      <c r="B218" s="513"/>
      <c r="C218" s="302" t="s">
        <v>284</v>
      </c>
      <c r="D218" s="18" t="s">
        <v>10</v>
      </c>
      <c r="E218" s="438">
        <v>43.3</v>
      </c>
      <c r="F218" s="468"/>
      <c r="G218" s="16">
        <f t="shared" si="2"/>
        <v>43.3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s="286" customFormat="1" ht="19.5" customHeight="1" x14ac:dyDescent="0.25">
      <c r="A219" s="512"/>
      <c r="B219" s="513"/>
      <c r="C219" s="302" t="s">
        <v>288</v>
      </c>
      <c r="D219" s="18" t="s">
        <v>10</v>
      </c>
      <c r="E219" s="438">
        <v>32.4</v>
      </c>
      <c r="F219" s="468"/>
      <c r="G219" s="16">
        <f t="shared" si="2"/>
        <v>32.4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s="286" customFormat="1" ht="19.5" customHeight="1" x14ac:dyDescent="0.25">
      <c r="A220" s="512"/>
      <c r="B220" s="513"/>
      <c r="C220" s="302" t="s">
        <v>289</v>
      </c>
      <c r="D220" s="18" t="s">
        <v>10</v>
      </c>
      <c r="E220" s="438">
        <v>48.2</v>
      </c>
      <c r="F220" s="468"/>
      <c r="G220" s="16">
        <f t="shared" si="2"/>
        <v>48.2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s="286" customFormat="1" ht="19.5" customHeight="1" x14ac:dyDescent="0.25">
      <c r="A221" s="512"/>
      <c r="B221" s="513"/>
      <c r="C221" s="302" t="s">
        <v>290</v>
      </c>
      <c r="D221" s="18" t="s">
        <v>10</v>
      </c>
      <c r="E221" s="438">
        <v>27.4</v>
      </c>
      <c r="F221" s="468"/>
      <c r="G221" s="16">
        <f t="shared" si="2"/>
        <v>27.4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s="286" customFormat="1" ht="19.5" customHeight="1" x14ac:dyDescent="0.25">
      <c r="A222" s="512"/>
      <c r="B222" s="513"/>
      <c r="C222" s="302" t="s">
        <v>291</v>
      </c>
      <c r="D222" s="18" t="s">
        <v>10</v>
      </c>
      <c r="E222" s="438">
        <v>28.4</v>
      </c>
      <c r="F222" s="468"/>
      <c r="G222" s="16">
        <f t="shared" si="2"/>
        <v>28.4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s="286" customFormat="1" ht="19.5" customHeight="1" x14ac:dyDescent="0.25">
      <c r="A223" s="512"/>
      <c r="B223" s="513"/>
      <c r="C223" s="302" t="s">
        <v>292</v>
      </c>
      <c r="D223" s="18" t="s">
        <v>10</v>
      </c>
      <c r="E223" s="438">
        <v>30.8</v>
      </c>
      <c r="F223" s="468"/>
      <c r="G223" s="16">
        <f t="shared" si="2"/>
        <v>30.8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s="286" customFormat="1" ht="19.5" customHeight="1" x14ac:dyDescent="0.25">
      <c r="A224" s="512"/>
      <c r="B224" s="513"/>
      <c r="C224" s="302" t="s">
        <v>293</v>
      </c>
      <c r="D224" s="18" t="s">
        <v>10</v>
      </c>
      <c r="E224" s="438">
        <v>15.7</v>
      </c>
      <c r="F224" s="468"/>
      <c r="G224" s="16">
        <f t="shared" si="2"/>
        <v>15.7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s="286" customFormat="1" ht="19.5" customHeight="1" x14ac:dyDescent="0.25">
      <c r="A225" s="512"/>
      <c r="B225" s="513"/>
      <c r="C225" s="302" t="s">
        <v>294</v>
      </c>
      <c r="D225" s="18" t="s">
        <v>10</v>
      </c>
      <c r="E225" s="438">
        <v>16.100000000000001</v>
      </c>
      <c r="F225" s="468"/>
      <c r="G225" s="16">
        <f t="shared" si="2"/>
        <v>16.100000000000001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9.5" customHeight="1" x14ac:dyDescent="0.25">
      <c r="A226" s="512"/>
      <c r="B226" s="513"/>
      <c r="C226" s="329" t="s">
        <v>133</v>
      </c>
      <c r="D226" s="305"/>
      <c r="E226" s="514" t="s">
        <v>20</v>
      </c>
      <c r="F226" s="515"/>
      <c r="G226" s="306">
        <f>SUM(G227:G258)</f>
        <v>307.94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s="286" customFormat="1" ht="19.5" customHeight="1" x14ac:dyDescent="0.25">
      <c r="A227" s="315"/>
      <c r="B227" s="316"/>
      <c r="C227" s="325" t="s">
        <v>270</v>
      </c>
      <c r="D227" s="18" t="s">
        <v>10</v>
      </c>
      <c r="E227" s="438">
        <v>2.46</v>
      </c>
      <c r="F227" s="468"/>
      <c r="G227" s="16">
        <f>E227</f>
        <v>2.46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s="286" customFormat="1" ht="19.5" customHeight="1" x14ac:dyDescent="0.25">
      <c r="A228" s="315"/>
      <c r="B228" s="316"/>
      <c r="C228" s="325" t="s">
        <v>271</v>
      </c>
      <c r="D228" s="18" t="s">
        <v>10</v>
      </c>
      <c r="E228" s="438">
        <v>9.14</v>
      </c>
      <c r="F228" s="468"/>
      <c r="G228" s="16">
        <f t="shared" ref="G228:G229" si="3">E228</f>
        <v>9.14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s="286" customFormat="1" ht="19.5" customHeight="1" x14ac:dyDescent="0.25">
      <c r="A229" s="315"/>
      <c r="B229" s="316"/>
      <c r="C229" s="325" t="s">
        <v>272</v>
      </c>
      <c r="D229" s="18" t="s">
        <v>10</v>
      </c>
      <c r="E229" s="438">
        <v>9.17</v>
      </c>
      <c r="F229" s="468"/>
      <c r="G229" s="16">
        <f t="shared" si="3"/>
        <v>9.17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s="286" customFormat="1" ht="19.5" customHeight="1" x14ac:dyDescent="0.25">
      <c r="A230" s="315"/>
      <c r="B230" s="316"/>
      <c r="C230" s="325" t="s">
        <v>317</v>
      </c>
      <c r="D230" s="18" t="s">
        <v>10</v>
      </c>
      <c r="E230" s="438">
        <v>9.0500000000000007</v>
      </c>
      <c r="F230" s="468"/>
      <c r="G230" s="16">
        <f t="shared" ref="G230:G258" si="4">E230</f>
        <v>9.0500000000000007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s="286" customFormat="1" ht="19.5" customHeight="1" x14ac:dyDescent="0.25">
      <c r="A231" s="315"/>
      <c r="B231" s="316"/>
      <c r="C231" s="325" t="s">
        <v>316</v>
      </c>
      <c r="D231" s="18" t="s">
        <v>10</v>
      </c>
      <c r="E231" s="438">
        <v>9</v>
      </c>
      <c r="F231" s="468"/>
      <c r="G231" s="16">
        <f t="shared" si="4"/>
        <v>9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s="286" customFormat="1" ht="19.5" customHeight="1" x14ac:dyDescent="0.25">
      <c r="A232" s="315"/>
      <c r="B232" s="316"/>
      <c r="C232" s="325" t="s">
        <v>273</v>
      </c>
      <c r="D232" s="18" t="s">
        <v>10</v>
      </c>
      <c r="E232" s="438">
        <v>20.39</v>
      </c>
      <c r="F232" s="468"/>
      <c r="G232" s="16">
        <f t="shared" si="4"/>
        <v>20.39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s="286" customFormat="1" ht="19.5" customHeight="1" x14ac:dyDescent="0.25">
      <c r="A233" s="315"/>
      <c r="B233" s="316"/>
      <c r="C233" s="325" t="s">
        <v>274</v>
      </c>
      <c r="D233" s="18" t="s">
        <v>10</v>
      </c>
      <c r="E233" s="438">
        <v>11.56</v>
      </c>
      <c r="F233" s="468"/>
      <c r="G233" s="16">
        <f t="shared" si="4"/>
        <v>11.56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s="286" customFormat="1" ht="19.5" customHeight="1" x14ac:dyDescent="0.25">
      <c r="A234" s="315"/>
      <c r="B234" s="316"/>
      <c r="C234" s="325" t="s">
        <v>275</v>
      </c>
      <c r="D234" s="18" t="s">
        <v>10</v>
      </c>
      <c r="E234" s="438">
        <v>7.41</v>
      </c>
      <c r="F234" s="468"/>
      <c r="G234" s="16">
        <f t="shared" si="4"/>
        <v>7.41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s="286" customFormat="1" ht="19.5" customHeight="1" x14ac:dyDescent="0.25">
      <c r="A235" s="315"/>
      <c r="B235" s="316"/>
      <c r="C235" s="325" t="s">
        <v>276</v>
      </c>
      <c r="D235" s="328" t="s">
        <v>10</v>
      </c>
      <c r="E235" s="561">
        <v>19.39</v>
      </c>
      <c r="F235" s="562"/>
      <c r="G235" s="16">
        <f t="shared" si="4"/>
        <v>19.39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s="286" customFormat="1" ht="19.5" customHeight="1" x14ac:dyDescent="0.25">
      <c r="A236" s="315"/>
      <c r="B236" s="316"/>
      <c r="C236" s="325" t="s">
        <v>277</v>
      </c>
      <c r="D236" s="328" t="s">
        <v>10</v>
      </c>
      <c r="E236" s="561">
        <v>16.25</v>
      </c>
      <c r="F236" s="562"/>
      <c r="G236" s="16">
        <f t="shared" si="4"/>
        <v>16.25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s="286" customFormat="1" ht="19.5" customHeight="1" x14ac:dyDescent="0.25">
      <c r="A237" s="315"/>
      <c r="B237" s="316"/>
      <c r="C237" s="325" t="s">
        <v>278</v>
      </c>
      <c r="D237" s="328" t="s">
        <v>10</v>
      </c>
      <c r="E237" s="561">
        <v>22.92</v>
      </c>
      <c r="F237" s="562"/>
      <c r="G237" s="16">
        <f t="shared" si="4"/>
        <v>22.92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s="286" customFormat="1" ht="19.5" customHeight="1" x14ac:dyDescent="0.25">
      <c r="A238" s="315"/>
      <c r="B238" s="316"/>
      <c r="C238" s="325" t="s">
        <v>279</v>
      </c>
      <c r="D238" s="18" t="s">
        <v>10</v>
      </c>
      <c r="E238" s="438">
        <v>4.16</v>
      </c>
      <c r="F238" s="468"/>
      <c r="G238" s="16">
        <f t="shared" si="4"/>
        <v>4.16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s="286" customFormat="1" ht="19.5" customHeight="1" x14ac:dyDescent="0.25">
      <c r="A239" s="315"/>
      <c r="B239" s="316"/>
      <c r="C239" s="324" t="s">
        <v>280</v>
      </c>
      <c r="D239" s="18" t="s">
        <v>10</v>
      </c>
      <c r="E239" s="438">
        <v>4.54</v>
      </c>
      <c r="F239" s="468"/>
      <c r="G239" s="16">
        <f t="shared" si="4"/>
        <v>4.54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s="286" customFormat="1" ht="19.5" customHeight="1" x14ac:dyDescent="0.25">
      <c r="A240" s="315"/>
      <c r="B240" s="316"/>
      <c r="C240" s="302" t="s">
        <v>281</v>
      </c>
      <c r="D240" s="18" t="s">
        <v>10</v>
      </c>
      <c r="E240" s="438">
        <v>8</v>
      </c>
      <c r="F240" s="468"/>
      <c r="G240" s="16">
        <f t="shared" si="4"/>
        <v>8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s="286" customFormat="1" ht="19.5" customHeight="1" x14ac:dyDescent="0.25">
      <c r="A241" s="315"/>
      <c r="B241" s="316"/>
      <c r="C241" s="302" t="s">
        <v>282</v>
      </c>
      <c r="D241" s="18" t="s">
        <v>10</v>
      </c>
      <c r="E241" s="438">
        <v>13.73</v>
      </c>
      <c r="F241" s="468"/>
      <c r="G241" s="16">
        <f t="shared" si="4"/>
        <v>13.73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s="286" customFormat="1" ht="19.5" customHeight="1" x14ac:dyDescent="0.25">
      <c r="A242" s="315"/>
      <c r="B242" s="316"/>
      <c r="C242" s="302" t="s">
        <v>283</v>
      </c>
      <c r="D242" s="18" t="s">
        <v>10</v>
      </c>
      <c r="E242" s="438">
        <v>13.52</v>
      </c>
      <c r="F242" s="468"/>
      <c r="G242" s="16">
        <f t="shared" si="4"/>
        <v>13.52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s="286" customFormat="1" ht="19.5" customHeight="1" x14ac:dyDescent="0.25">
      <c r="A243" s="315"/>
      <c r="B243" s="316"/>
      <c r="C243" s="302" t="s">
        <v>284</v>
      </c>
      <c r="D243" s="18" t="s">
        <v>10</v>
      </c>
      <c r="E243" s="438">
        <v>24.33</v>
      </c>
      <c r="F243" s="468"/>
      <c r="G243" s="16">
        <f t="shared" si="4"/>
        <v>24.33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s="286" customFormat="1" ht="19.5" customHeight="1" x14ac:dyDescent="0.25">
      <c r="A244" s="315"/>
      <c r="B244" s="316"/>
      <c r="C244" s="302" t="s">
        <v>285</v>
      </c>
      <c r="D244" s="18" t="s">
        <v>10</v>
      </c>
      <c r="E244" s="438">
        <v>2</v>
      </c>
      <c r="F244" s="468"/>
      <c r="G244" s="16">
        <f t="shared" si="4"/>
        <v>2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s="286" customFormat="1" ht="19.5" customHeight="1" x14ac:dyDescent="0.25">
      <c r="A245" s="315"/>
      <c r="B245" s="316"/>
      <c r="C245" s="302" t="s">
        <v>286</v>
      </c>
      <c r="D245" s="18" t="s">
        <v>10</v>
      </c>
      <c r="E245" s="438">
        <v>2</v>
      </c>
      <c r="F245" s="468"/>
      <c r="G245" s="16">
        <f t="shared" si="4"/>
        <v>2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s="286" customFormat="1" ht="19.5" customHeight="1" x14ac:dyDescent="0.25">
      <c r="A246" s="315"/>
      <c r="B246" s="316"/>
      <c r="C246" s="302" t="s">
        <v>287</v>
      </c>
      <c r="D246" s="18" t="s">
        <v>10</v>
      </c>
      <c r="E246" s="438">
        <v>2</v>
      </c>
      <c r="F246" s="468"/>
      <c r="G246" s="16">
        <f t="shared" si="4"/>
        <v>2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s="286" customFormat="1" ht="19.5" customHeight="1" x14ac:dyDescent="0.25">
      <c r="A247" s="315"/>
      <c r="B247" s="316"/>
      <c r="C247" s="302" t="s">
        <v>288</v>
      </c>
      <c r="D247" s="18" t="s">
        <v>10</v>
      </c>
      <c r="E247" s="438">
        <v>9.66</v>
      </c>
      <c r="F247" s="468"/>
      <c r="G247" s="16">
        <f t="shared" si="4"/>
        <v>9.66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s="286" customFormat="1" ht="19.5" customHeight="1" x14ac:dyDescent="0.25">
      <c r="A248" s="315"/>
      <c r="B248" s="316"/>
      <c r="C248" s="302" t="s">
        <v>289</v>
      </c>
      <c r="D248" s="18" t="s">
        <v>10</v>
      </c>
      <c r="E248" s="438">
        <v>19.829999999999998</v>
      </c>
      <c r="F248" s="468"/>
      <c r="G248" s="16">
        <f t="shared" si="4"/>
        <v>19.829999999999998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s="286" customFormat="1" ht="19.5" customHeight="1" x14ac:dyDescent="0.25">
      <c r="A249" s="315"/>
      <c r="B249" s="316"/>
      <c r="C249" s="302" t="s">
        <v>290</v>
      </c>
      <c r="D249" s="18" t="s">
        <v>10</v>
      </c>
      <c r="E249" s="438">
        <v>6.38</v>
      </c>
      <c r="F249" s="468"/>
      <c r="G249" s="16">
        <f t="shared" si="4"/>
        <v>6.38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s="286" customFormat="1" ht="19.5" customHeight="1" x14ac:dyDescent="0.25">
      <c r="A250" s="315"/>
      <c r="B250" s="316"/>
      <c r="C250" s="302" t="s">
        <v>291</v>
      </c>
      <c r="D250" s="18" t="s">
        <v>10</v>
      </c>
      <c r="E250" s="438">
        <v>7.27</v>
      </c>
      <c r="F250" s="468"/>
      <c r="G250" s="16">
        <f t="shared" si="4"/>
        <v>7.27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s="286" customFormat="1" ht="19.5" customHeight="1" x14ac:dyDescent="0.25">
      <c r="A251" s="315"/>
      <c r="B251" s="316"/>
      <c r="C251" s="302" t="s">
        <v>292</v>
      </c>
      <c r="D251" s="18" t="s">
        <v>10</v>
      </c>
      <c r="E251" s="438">
        <v>9.0500000000000007</v>
      </c>
      <c r="F251" s="468"/>
      <c r="G251" s="16">
        <f t="shared" si="4"/>
        <v>9.0500000000000007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s="286" customFormat="1" ht="19.5" customHeight="1" x14ac:dyDescent="0.25">
      <c r="A252" s="315"/>
      <c r="B252" s="316"/>
      <c r="C252" s="302" t="s">
        <v>293</v>
      </c>
      <c r="D252" s="18" t="s">
        <v>10</v>
      </c>
      <c r="E252" s="438">
        <v>2.41</v>
      </c>
      <c r="F252" s="468"/>
      <c r="G252" s="16">
        <f t="shared" si="4"/>
        <v>2.41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s="286" customFormat="1" ht="19.5" customHeight="1" x14ac:dyDescent="0.25">
      <c r="A253" s="315"/>
      <c r="B253" s="316"/>
      <c r="C253" s="302" t="s">
        <v>294</v>
      </c>
      <c r="D253" s="18" t="s">
        <v>10</v>
      </c>
      <c r="E253" s="438">
        <v>2.5</v>
      </c>
      <c r="F253" s="468"/>
      <c r="G253" s="16">
        <f t="shared" si="4"/>
        <v>2.5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s="286" customFormat="1" ht="19.5" customHeight="1" x14ac:dyDescent="0.25">
      <c r="A254" s="315"/>
      <c r="B254" s="316"/>
      <c r="C254" s="312" t="s">
        <v>318</v>
      </c>
      <c r="D254" s="18" t="s">
        <v>10</v>
      </c>
      <c r="E254" s="438">
        <v>5.93</v>
      </c>
      <c r="F254" s="468"/>
      <c r="G254" s="16">
        <f t="shared" si="4"/>
        <v>5.93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s="286" customFormat="1" ht="19.5" customHeight="1" x14ac:dyDescent="0.25">
      <c r="A255" s="315"/>
      <c r="B255" s="316"/>
      <c r="C255" s="312" t="s">
        <v>319</v>
      </c>
      <c r="D255" s="18" t="s">
        <v>10</v>
      </c>
      <c r="E255" s="438">
        <v>4.08</v>
      </c>
      <c r="F255" s="468"/>
      <c r="G255" s="16">
        <f t="shared" si="4"/>
        <v>4.08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s="286" customFormat="1" ht="19.5" customHeight="1" x14ac:dyDescent="0.25">
      <c r="A256" s="315"/>
      <c r="B256" s="316"/>
      <c r="C256" s="312" t="s">
        <v>295</v>
      </c>
      <c r="D256" s="18" t="s">
        <v>10</v>
      </c>
      <c r="E256" s="438">
        <v>21</v>
      </c>
      <c r="F256" s="468"/>
      <c r="G256" s="16">
        <f t="shared" si="4"/>
        <v>21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s="286" customFormat="1" ht="19.5" customHeight="1" x14ac:dyDescent="0.25">
      <c r="A257" s="315"/>
      <c r="B257" s="316"/>
      <c r="C257" s="302" t="s">
        <v>320</v>
      </c>
      <c r="D257" s="18" t="s">
        <v>10</v>
      </c>
      <c r="E257" s="438">
        <v>4.08</v>
      </c>
      <c r="F257" s="468"/>
      <c r="G257" s="16">
        <f t="shared" si="4"/>
        <v>4.08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s="286" customFormat="1" ht="19.5" customHeight="1" x14ac:dyDescent="0.25">
      <c r="A258" s="317"/>
      <c r="B258" s="318"/>
      <c r="C258" s="302" t="s">
        <v>321</v>
      </c>
      <c r="D258" s="18" t="s">
        <v>10</v>
      </c>
      <c r="E258" s="438">
        <v>4.7300000000000004</v>
      </c>
      <c r="F258" s="468"/>
      <c r="G258" s="16">
        <f t="shared" si="4"/>
        <v>4.7300000000000004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s="135" customFormat="1" ht="19.5" customHeight="1" x14ac:dyDescent="0.25">
      <c r="A259" s="313" t="s">
        <v>387</v>
      </c>
      <c r="B259" s="314">
        <v>261001</v>
      </c>
      <c r="C259" s="34" t="s">
        <v>27</v>
      </c>
      <c r="D259" s="21" t="s">
        <v>10</v>
      </c>
      <c r="E259" s="434" t="s">
        <v>20</v>
      </c>
      <c r="F259" s="435"/>
      <c r="G259" s="14">
        <f>SUM(G260:G261)</f>
        <v>864.99400000000003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s="135" customFormat="1" ht="19.5" customHeight="1" x14ac:dyDescent="0.25">
      <c r="A260" s="450"/>
      <c r="B260" s="451"/>
      <c r="C260" s="307" t="s">
        <v>28</v>
      </c>
      <c r="D260" s="15" t="s">
        <v>10</v>
      </c>
      <c r="E260" s="438">
        <v>451.3</v>
      </c>
      <c r="F260" s="439"/>
      <c r="G260" s="16">
        <f>E260</f>
        <v>451.3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s="286" customFormat="1" ht="19.5" customHeight="1" x14ac:dyDescent="0.25">
      <c r="A261" s="285"/>
      <c r="B261" s="319"/>
      <c r="C261" s="118" t="s">
        <v>300</v>
      </c>
      <c r="D261" s="18" t="s">
        <v>10</v>
      </c>
      <c r="E261" s="438">
        <f>((64+50.64+4.42)*2.9)+68.42</f>
        <v>413.69400000000002</v>
      </c>
      <c r="F261" s="468"/>
      <c r="G261" s="16">
        <f>E261</f>
        <v>413.69400000000002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s="282" customFormat="1" ht="19.5" customHeight="1" x14ac:dyDescent="0.25">
      <c r="A262" s="35" t="s">
        <v>388</v>
      </c>
      <c r="B262" s="36">
        <v>261502</v>
      </c>
      <c r="C262" s="308" t="s">
        <v>109</v>
      </c>
      <c r="D262" s="28" t="s">
        <v>10</v>
      </c>
      <c r="E262" s="434" t="s">
        <v>20</v>
      </c>
      <c r="F262" s="435"/>
      <c r="G262" s="14">
        <f>G263</f>
        <v>161.08000000000001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s="282" customFormat="1" ht="19.5" customHeight="1" x14ac:dyDescent="0.25">
      <c r="A263" s="436"/>
      <c r="B263" s="437"/>
      <c r="C263" s="31" t="s">
        <v>323</v>
      </c>
      <c r="D263" s="18" t="s">
        <v>10</v>
      </c>
      <c r="E263" s="438">
        <f>(12+19.8+2.64+3.2+5.04+4.2+8.8+3.3+10.5)+(((3.3+1.65+2.3+7.8+12.4+4.6+5.2+1.7)*2)+3.1+5.8)+4*1.2</f>
        <v>161.08000000000001</v>
      </c>
      <c r="F263" s="468"/>
      <c r="G263" s="16">
        <f>E263</f>
        <v>161.08000000000001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s="282" customFormat="1" ht="19.5" customHeight="1" x14ac:dyDescent="0.25">
      <c r="A264" s="35" t="s">
        <v>389</v>
      </c>
      <c r="B264" s="36">
        <v>261001</v>
      </c>
      <c r="C264" s="27" t="s">
        <v>110</v>
      </c>
      <c r="D264" s="28" t="s">
        <v>10</v>
      </c>
      <c r="E264" s="434" t="s">
        <v>20</v>
      </c>
      <c r="F264" s="435"/>
      <c r="G264" s="14">
        <f>G265</f>
        <v>161.08000000000001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s="282" customFormat="1" ht="19.5" customHeight="1" x14ac:dyDescent="0.25">
      <c r="A265" s="436"/>
      <c r="B265" s="437"/>
      <c r="C265" s="31" t="s">
        <v>323</v>
      </c>
      <c r="D265" s="18" t="s">
        <v>10</v>
      </c>
      <c r="E265" s="438">
        <f>(12+19.8+2.64+3.2+5.04+4.2+8.8+3.3+10.5)+(((3.3+1.65+2.3+7.8+12.4+4.6+5.2+1.7)*2)+3.1+5.8)+4*1.2</f>
        <v>161.08000000000001</v>
      </c>
      <c r="F265" s="468"/>
      <c r="G265" s="16">
        <f>E265</f>
        <v>161.08000000000001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s="282" customFormat="1" ht="19.5" customHeight="1" x14ac:dyDescent="0.25">
      <c r="A266" s="35" t="s">
        <v>390</v>
      </c>
      <c r="B266" s="36">
        <v>260901</v>
      </c>
      <c r="C266" s="185" t="s">
        <v>159</v>
      </c>
      <c r="D266" s="184" t="s">
        <v>10</v>
      </c>
      <c r="E266" s="469" t="s">
        <v>20</v>
      </c>
      <c r="F266" s="470"/>
      <c r="G266" s="179">
        <f>E267</f>
        <v>62.79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s="282" customFormat="1" ht="19.5" customHeight="1" x14ac:dyDescent="0.25">
      <c r="A267" s="436"/>
      <c r="B267" s="437"/>
      <c r="C267" s="181" t="s">
        <v>322</v>
      </c>
      <c r="D267" s="180" t="s">
        <v>10</v>
      </c>
      <c r="E267" s="456">
        <v>62.79</v>
      </c>
      <c r="F267" s="457"/>
      <c r="G267" s="182">
        <f>E267</f>
        <v>62.79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s="282" customFormat="1" ht="19.5" customHeight="1" x14ac:dyDescent="0.25">
      <c r="A268" s="35" t="s">
        <v>391</v>
      </c>
      <c r="B268" s="36">
        <v>261501</v>
      </c>
      <c r="C268" s="193" t="s">
        <v>161</v>
      </c>
      <c r="D268" s="192" t="s">
        <v>10</v>
      </c>
      <c r="E268" s="471" t="s">
        <v>20</v>
      </c>
      <c r="F268" s="472"/>
      <c r="G268" s="188">
        <f>E267</f>
        <v>62.79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s="282" customFormat="1" ht="19.5" customHeight="1" x14ac:dyDescent="0.25">
      <c r="A269" s="436"/>
      <c r="B269" s="437"/>
      <c r="C269" s="190" t="s">
        <v>322</v>
      </c>
      <c r="D269" s="189" t="s">
        <v>10</v>
      </c>
      <c r="E269" s="456">
        <v>62.79</v>
      </c>
      <c r="F269" s="457"/>
      <c r="G269" s="191">
        <f>E269</f>
        <v>62.79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s="286" customFormat="1" ht="19.5" customHeight="1" x14ac:dyDescent="0.25">
      <c r="A270" s="35" t="s">
        <v>392</v>
      </c>
      <c r="B270" s="36">
        <v>261703</v>
      </c>
      <c r="C270" s="193" t="s">
        <v>301</v>
      </c>
      <c r="D270" s="192" t="s">
        <v>10</v>
      </c>
      <c r="E270" s="471" t="s">
        <v>20</v>
      </c>
      <c r="F270" s="472"/>
      <c r="G270" s="188">
        <f>G271</f>
        <v>400.88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s="286" customFormat="1" ht="19.5" customHeight="1" x14ac:dyDescent="0.25">
      <c r="A271" s="436"/>
      <c r="B271" s="437"/>
      <c r="C271" s="190" t="s">
        <v>302</v>
      </c>
      <c r="D271" s="189" t="s">
        <v>10</v>
      </c>
      <c r="E271" s="456">
        <v>400.88</v>
      </c>
      <c r="F271" s="457"/>
      <c r="G271" s="191">
        <f>E271</f>
        <v>400.88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s="135" customFormat="1" ht="19.5" customHeight="1" x14ac:dyDescent="0.25">
      <c r="A272" s="484" t="s">
        <v>245</v>
      </c>
      <c r="B272" s="485"/>
      <c r="C272" s="486"/>
      <c r="D272" s="485"/>
      <c r="E272" s="485"/>
      <c r="F272" s="485"/>
      <c r="G272" s="487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s="117" customFormat="1" ht="19.5" customHeight="1" x14ac:dyDescent="0.25">
      <c r="A273" s="22">
        <v>13</v>
      </c>
      <c r="B273" s="13">
        <v>250000</v>
      </c>
      <c r="C273" s="466" t="s">
        <v>246</v>
      </c>
      <c r="D273" s="467"/>
      <c r="E273" s="467"/>
      <c r="F273" s="467"/>
      <c r="G273" s="217" t="s">
        <v>8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s="135" customFormat="1" ht="19.5" customHeight="1" x14ac:dyDescent="0.25">
      <c r="A274" s="35" t="s">
        <v>180</v>
      </c>
      <c r="B274" s="36">
        <v>250103</v>
      </c>
      <c r="C274" s="193" t="s">
        <v>248</v>
      </c>
      <c r="D274" s="29" t="s">
        <v>134</v>
      </c>
      <c r="E274" s="434" t="s">
        <v>46</v>
      </c>
      <c r="F274" s="435"/>
      <c r="G274" s="188">
        <f>G275</f>
        <v>1.75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s="241" customFormat="1" ht="19.5" customHeight="1" x14ac:dyDescent="0.25">
      <c r="A275" s="436"/>
      <c r="B275" s="437"/>
      <c r="C275" s="31" t="s">
        <v>269</v>
      </c>
      <c r="D275" s="18" t="s">
        <v>134</v>
      </c>
      <c r="E275" s="438">
        <f>(22*3.5*4)/(22*8)</f>
        <v>1.75</v>
      </c>
      <c r="F275" s="439"/>
      <c r="G275" s="191">
        <f>E275</f>
        <v>1.75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s="135" customFormat="1" ht="19.5" customHeight="1" x14ac:dyDescent="0.25">
      <c r="A276" s="484" t="s">
        <v>247</v>
      </c>
      <c r="B276" s="485"/>
      <c r="C276" s="486"/>
      <c r="D276" s="485"/>
      <c r="E276" s="485"/>
      <c r="F276" s="485"/>
      <c r="G276" s="487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s="131" customFormat="1" ht="19.5" customHeight="1" x14ac:dyDescent="0.25">
      <c r="A277" s="22">
        <v>14</v>
      </c>
      <c r="B277" s="13">
        <v>270000</v>
      </c>
      <c r="C277" s="466" t="s">
        <v>132</v>
      </c>
      <c r="D277" s="467"/>
      <c r="E277" s="467"/>
      <c r="F277" s="467"/>
      <c r="G277" s="217" t="s">
        <v>8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s="282" customFormat="1" ht="19.5" customHeight="1" x14ac:dyDescent="0.25">
      <c r="A278" s="35" t="s">
        <v>393</v>
      </c>
      <c r="B278" s="36">
        <v>270806</v>
      </c>
      <c r="C278" s="34" t="s">
        <v>249</v>
      </c>
      <c r="D278" s="21" t="s">
        <v>15</v>
      </c>
      <c r="E278" s="434" t="s">
        <v>16</v>
      </c>
      <c r="F278" s="435"/>
      <c r="G278" s="14">
        <f>G279</f>
        <v>1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s="282" customFormat="1" ht="19.5" customHeight="1" x14ac:dyDescent="0.25">
      <c r="A279" s="436"/>
      <c r="B279" s="437"/>
      <c r="C279" s="37"/>
      <c r="D279" s="18" t="s">
        <v>15</v>
      </c>
      <c r="E279" s="438">
        <v>1</v>
      </c>
      <c r="F279" s="439"/>
      <c r="G279" s="16">
        <f>E279</f>
        <v>1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s="282" customFormat="1" ht="19.5" customHeight="1" x14ac:dyDescent="0.25">
      <c r="A280" s="35" t="s">
        <v>394</v>
      </c>
      <c r="B280" s="36">
        <v>270501</v>
      </c>
      <c r="C280" s="34" t="s">
        <v>333</v>
      </c>
      <c r="D280" s="21" t="s">
        <v>10</v>
      </c>
      <c r="E280" s="434" t="s">
        <v>20</v>
      </c>
      <c r="F280" s="435"/>
      <c r="G280" s="14">
        <f>G281</f>
        <v>286.85000000000002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s="282" customFormat="1" ht="19.5" customHeight="1" x14ac:dyDescent="0.25">
      <c r="A281" s="436"/>
      <c r="B281" s="437"/>
      <c r="C281" s="37" t="s">
        <v>250</v>
      </c>
      <c r="D281" s="18" t="s">
        <v>10</v>
      </c>
      <c r="E281" s="438">
        <f>E169</f>
        <v>286.85000000000002</v>
      </c>
      <c r="F281" s="439"/>
      <c r="G281" s="16">
        <f>E281</f>
        <v>286.85000000000002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s="135" customFormat="1" ht="19.5" customHeight="1" x14ac:dyDescent="0.25">
      <c r="A282" s="20" t="s">
        <v>395</v>
      </c>
      <c r="B282" s="147">
        <v>271852</v>
      </c>
      <c r="C282" s="30" t="s">
        <v>251</v>
      </c>
      <c r="D282" s="29" t="s">
        <v>12</v>
      </c>
      <c r="E282" s="434" t="s">
        <v>11</v>
      </c>
      <c r="F282" s="435"/>
      <c r="G282" s="14">
        <f>G283</f>
        <v>3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s="135" customFormat="1" ht="19.5" customHeight="1" x14ac:dyDescent="0.25">
      <c r="A283" s="436"/>
      <c r="B283" s="437"/>
      <c r="C283" s="31" t="s">
        <v>252</v>
      </c>
      <c r="D283" s="18" t="s">
        <v>12</v>
      </c>
      <c r="E283" s="438">
        <v>3</v>
      </c>
      <c r="F283" s="439"/>
      <c r="G283" s="16">
        <f>E283</f>
        <v>3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s="286" customFormat="1" ht="19.5" customHeight="1" x14ac:dyDescent="0.25">
      <c r="A284" s="20" t="s">
        <v>396</v>
      </c>
      <c r="B284" s="147">
        <v>271608</v>
      </c>
      <c r="C284" s="30" t="s">
        <v>268</v>
      </c>
      <c r="D284" s="29" t="s">
        <v>10</v>
      </c>
      <c r="E284" s="434" t="s">
        <v>20</v>
      </c>
      <c r="F284" s="435"/>
      <c r="G284" s="14">
        <f>G285</f>
        <v>1.68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s="286" customFormat="1" ht="19.5" customHeight="1" x14ac:dyDescent="0.25">
      <c r="A285" s="436"/>
      <c r="B285" s="437"/>
      <c r="C285" s="31" t="s">
        <v>334</v>
      </c>
      <c r="D285" s="18" t="s">
        <v>10</v>
      </c>
      <c r="E285" s="438">
        <f>(0.4*0.6)*7</f>
        <v>1.68</v>
      </c>
      <c r="F285" s="439"/>
      <c r="G285" s="16">
        <f>E285</f>
        <v>1.68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s="347" customFormat="1" ht="19.5" customHeight="1" x14ac:dyDescent="0.25">
      <c r="A286" s="20" t="s">
        <v>399</v>
      </c>
      <c r="B286" s="147">
        <v>14057</v>
      </c>
      <c r="C286" s="30" t="s">
        <v>398</v>
      </c>
      <c r="D286" s="29" t="s">
        <v>15</v>
      </c>
      <c r="E286" s="434" t="s">
        <v>16</v>
      </c>
      <c r="F286" s="435"/>
      <c r="G286" s="354">
        <f>G287</f>
        <v>13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s="347" customFormat="1" ht="19.5" customHeight="1" x14ac:dyDescent="0.25">
      <c r="A287" s="436"/>
      <c r="B287" s="437"/>
      <c r="C287" s="31" t="s">
        <v>345</v>
      </c>
      <c r="D287" s="376" t="s">
        <v>15</v>
      </c>
      <c r="E287" s="438">
        <v>13</v>
      </c>
      <c r="F287" s="439"/>
      <c r="G287" s="16">
        <f>E287</f>
        <v>13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9.5" customHeight="1" x14ac:dyDescent="0.25">
      <c r="A288" s="133"/>
      <c r="B288" s="134"/>
      <c r="C288" s="141"/>
      <c r="D288" s="134"/>
      <c r="E288" s="149"/>
      <c r="F288" s="149"/>
      <c r="G288" s="14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9.5" customHeight="1" x14ac:dyDescent="0.25">
      <c r="A289" s="133"/>
      <c r="B289" s="134"/>
      <c r="C289" s="141"/>
      <c r="D289" s="134"/>
      <c r="E289" s="149"/>
      <c r="F289" s="149"/>
      <c r="G289" s="14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9.5" customHeight="1" x14ac:dyDescent="0.25">
      <c r="A290" s="38"/>
      <c r="B290" s="39"/>
      <c r="C290" s="40"/>
      <c r="D290" s="41"/>
      <c r="E290" s="41"/>
      <c r="F290" s="41"/>
      <c r="G290" s="42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s="135" customFormat="1" ht="19.5" customHeight="1" x14ac:dyDescent="0.25">
      <c r="A291" s="38"/>
      <c r="B291" s="39"/>
      <c r="C291" s="43" t="s">
        <v>29</v>
      </c>
      <c r="D291" s="43"/>
      <c r="E291" s="43"/>
      <c r="F291" s="8"/>
      <c r="G291" s="22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9.5" customHeight="1" x14ac:dyDescent="0.25">
      <c r="A292" s="38"/>
      <c r="B292" s="39"/>
      <c r="C292" s="43"/>
      <c r="D292" s="43"/>
      <c r="E292" s="43"/>
      <c r="F292" s="8"/>
      <c r="G292" s="22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9.5" customHeight="1" x14ac:dyDescent="0.25">
      <c r="A293" s="98"/>
      <c r="B293" s="39"/>
      <c r="C293" s="161"/>
      <c r="D293" s="161"/>
      <c r="E293" s="161"/>
      <c r="F293" s="8"/>
      <c r="G293" s="222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9.5" customHeight="1" x14ac:dyDescent="0.25">
      <c r="A294" s="38"/>
      <c r="B294" s="39"/>
      <c r="C294" s="44" t="s">
        <v>30</v>
      </c>
      <c r="D294" s="45"/>
      <c r="E294" s="45"/>
      <c r="F294" s="46"/>
      <c r="G294" s="47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9.5" customHeight="1" x14ac:dyDescent="0.25">
      <c r="A295" s="38"/>
      <c r="B295" s="39"/>
      <c r="C295" s="48" t="s">
        <v>135</v>
      </c>
      <c r="D295" s="45"/>
      <c r="E295" s="45"/>
      <c r="F295" s="8"/>
      <c r="G295" s="22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9.5" customHeight="1" x14ac:dyDescent="0.25">
      <c r="A296" s="38"/>
      <c r="B296" s="39"/>
      <c r="C296" s="49" t="s">
        <v>136</v>
      </c>
      <c r="D296" s="45"/>
      <c r="E296" s="45"/>
      <c r="F296" s="8"/>
      <c r="G296" s="22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31.5" customHeight="1" thickBot="1" x14ac:dyDescent="0.3">
      <c r="A297" s="50"/>
      <c r="B297" s="51"/>
      <c r="C297" s="52"/>
      <c r="D297" s="53"/>
      <c r="E297" s="54"/>
      <c r="F297" s="54"/>
      <c r="G297" s="223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9.5" customHeight="1" x14ac:dyDescent="0.25">
      <c r="A298" s="39"/>
      <c r="B298" s="39"/>
      <c r="C298" s="55"/>
      <c r="D298" s="41"/>
      <c r="E298" s="41"/>
      <c r="F298" s="41"/>
      <c r="G298" s="4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9.5" customHeight="1" x14ac:dyDescent="0.25">
      <c r="A299" s="39"/>
      <c r="B299" s="39"/>
      <c r="C299" s="40"/>
      <c r="D299" s="41"/>
      <c r="E299" s="41"/>
      <c r="F299" s="41"/>
      <c r="G299" s="4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9.5" customHeight="1" x14ac:dyDescent="0.25">
      <c r="A300" s="39"/>
      <c r="B300" s="39"/>
      <c r="C300" s="40"/>
      <c r="D300" s="41"/>
      <c r="E300" s="41"/>
      <c r="F300" s="41"/>
      <c r="G300" s="4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9.5" customHeight="1" x14ac:dyDescent="0.25">
      <c r="A301" s="39"/>
      <c r="B301" s="39"/>
      <c r="C301" s="40"/>
      <c r="D301" s="41"/>
      <c r="E301" s="41"/>
      <c r="F301" s="41"/>
      <c r="G301" s="4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9.5" customHeight="1" x14ac:dyDescent="0.25">
      <c r="A302" s="39"/>
      <c r="B302" s="39"/>
      <c r="C302" s="40"/>
      <c r="D302" s="41"/>
      <c r="E302" s="41"/>
      <c r="F302" s="41"/>
      <c r="G302" s="4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9.5" customHeight="1" x14ac:dyDescent="0.25">
      <c r="A303" s="39"/>
      <c r="B303" s="39"/>
      <c r="C303" s="40"/>
      <c r="D303" s="41"/>
      <c r="E303" s="41"/>
      <c r="F303" s="41"/>
      <c r="G303" s="4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9.5" customHeight="1" x14ac:dyDescent="0.25">
      <c r="A304" s="39"/>
      <c r="B304" s="39"/>
      <c r="C304" s="40"/>
      <c r="D304" s="41"/>
      <c r="E304" s="41"/>
      <c r="F304" s="41"/>
      <c r="G304" s="4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9.5" customHeight="1" x14ac:dyDescent="0.25">
      <c r="A305" s="39"/>
      <c r="B305" s="39"/>
      <c r="C305" s="40"/>
      <c r="D305" s="41"/>
      <c r="E305" s="41"/>
      <c r="F305" s="41"/>
      <c r="G305" s="4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9.5" customHeight="1" x14ac:dyDescent="0.25">
      <c r="A306" s="39"/>
      <c r="B306" s="39"/>
      <c r="C306" s="40"/>
      <c r="D306" s="41"/>
      <c r="E306" s="41"/>
      <c r="F306" s="41"/>
      <c r="G306" s="4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9.5" customHeight="1" x14ac:dyDescent="0.25">
      <c r="A307" s="39"/>
      <c r="B307" s="39"/>
      <c r="C307" s="40"/>
      <c r="D307" s="41"/>
      <c r="E307" s="41"/>
      <c r="F307" s="41"/>
      <c r="G307" s="4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9.5" customHeight="1" x14ac:dyDescent="0.25">
      <c r="A308" s="39"/>
      <c r="B308" s="39"/>
      <c r="C308" s="40"/>
      <c r="D308" s="41"/>
      <c r="E308" s="41"/>
      <c r="F308" s="41"/>
      <c r="G308" s="4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9.5" customHeight="1" x14ac:dyDescent="0.25">
      <c r="A309" s="39"/>
      <c r="B309" s="39"/>
      <c r="C309" s="40"/>
      <c r="D309" s="41"/>
      <c r="E309" s="41"/>
      <c r="F309" s="41"/>
      <c r="G309" s="4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9.5" customHeight="1" x14ac:dyDescent="0.25">
      <c r="A310" s="39"/>
      <c r="B310" s="39"/>
      <c r="C310" s="40"/>
      <c r="D310" s="41"/>
      <c r="E310" s="41"/>
      <c r="F310" s="41"/>
      <c r="G310" s="4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9.5" customHeight="1" x14ac:dyDescent="0.25">
      <c r="A311" s="39"/>
      <c r="B311" s="39"/>
      <c r="C311" s="40"/>
      <c r="D311" s="41"/>
      <c r="E311" s="41"/>
      <c r="F311" s="41"/>
      <c r="G311" s="4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9.5" customHeight="1" x14ac:dyDescent="0.25">
      <c r="A312" s="39"/>
      <c r="B312" s="39"/>
      <c r="C312" s="40"/>
      <c r="D312" s="41"/>
      <c r="E312" s="41"/>
      <c r="F312" s="41"/>
      <c r="G312" s="4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9.5" customHeight="1" x14ac:dyDescent="0.25">
      <c r="A313" s="39"/>
      <c r="B313" s="39"/>
      <c r="C313" s="40"/>
      <c r="D313" s="41"/>
      <c r="E313" s="41"/>
      <c r="F313" s="41"/>
      <c r="G313" s="4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9.5" customHeight="1" x14ac:dyDescent="0.25">
      <c r="A314" s="39"/>
      <c r="B314" s="39"/>
      <c r="C314" s="40"/>
      <c r="D314" s="41"/>
      <c r="E314" s="41"/>
      <c r="F314" s="41"/>
      <c r="G314" s="4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9.5" customHeight="1" x14ac:dyDescent="0.25">
      <c r="A315" s="39"/>
      <c r="B315" s="39"/>
      <c r="C315" s="40"/>
      <c r="D315" s="41"/>
      <c r="E315" s="41"/>
      <c r="F315" s="41"/>
      <c r="G315" s="4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9.5" customHeight="1" x14ac:dyDescent="0.25">
      <c r="A316" s="39"/>
      <c r="B316" s="39"/>
      <c r="C316" s="40"/>
      <c r="D316" s="41"/>
      <c r="E316" s="41"/>
      <c r="F316" s="41"/>
      <c r="G316" s="4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9.5" customHeight="1" x14ac:dyDescent="0.25">
      <c r="A317" s="39"/>
      <c r="B317" s="39"/>
      <c r="C317" s="40"/>
      <c r="D317" s="41"/>
      <c r="E317" s="41"/>
      <c r="F317" s="41"/>
      <c r="G317" s="4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9.5" customHeight="1" x14ac:dyDescent="0.25">
      <c r="A318" s="39"/>
      <c r="B318" s="39"/>
      <c r="C318" s="40"/>
      <c r="D318" s="41"/>
      <c r="E318" s="41"/>
      <c r="F318" s="41"/>
      <c r="G318" s="4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9.5" customHeight="1" x14ac:dyDescent="0.25">
      <c r="A319" s="39"/>
      <c r="B319" s="39"/>
      <c r="C319" s="40"/>
      <c r="D319" s="41"/>
      <c r="E319" s="41"/>
      <c r="F319" s="41"/>
      <c r="G319" s="4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9.5" customHeight="1" x14ac:dyDescent="0.25">
      <c r="A320" s="39"/>
      <c r="B320" s="39"/>
      <c r="C320" s="40"/>
      <c r="D320" s="41"/>
      <c r="E320" s="41"/>
      <c r="F320" s="41"/>
      <c r="G320" s="4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9.5" customHeight="1" x14ac:dyDescent="0.25">
      <c r="A321" s="39"/>
      <c r="B321" s="39"/>
      <c r="C321" s="40"/>
      <c r="D321" s="41"/>
      <c r="E321" s="41"/>
      <c r="F321" s="41"/>
      <c r="G321" s="4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9.5" customHeight="1" x14ac:dyDescent="0.25">
      <c r="A322" s="39"/>
      <c r="B322" s="39"/>
      <c r="C322" s="40"/>
      <c r="D322" s="41"/>
      <c r="E322" s="41"/>
      <c r="F322" s="41"/>
      <c r="G322" s="4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9.5" customHeight="1" x14ac:dyDescent="0.25">
      <c r="A323" s="39"/>
      <c r="B323" s="39"/>
      <c r="C323" s="40"/>
      <c r="D323" s="41"/>
      <c r="E323" s="41"/>
      <c r="F323" s="41"/>
      <c r="G323" s="4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9.5" customHeight="1" x14ac:dyDescent="0.25">
      <c r="A324" s="39"/>
      <c r="B324" s="39"/>
      <c r="C324" s="40"/>
      <c r="D324" s="41"/>
      <c r="E324" s="41"/>
      <c r="F324" s="41"/>
      <c r="G324" s="4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9.5" customHeight="1" x14ac:dyDescent="0.25">
      <c r="A325" s="39"/>
      <c r="B325" s="39"/>
      <c r="C325" s="40"/>
      <c r="D325" s="41"/>
      <c r="E325" s="41"/>
      <c r="F325" s="41"/>
      <c r="G325" s="4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9.5" customHeight="1" x14ac:dyDescent="0.25">
      <c r="A326" s="39"/>
      <c r="B326" s="39"/>
      <c r="C326" s="40"/>
      <c r="D326" s="41"/>
      <c r="E326" s="41"/>
      <c r="F326" s="41"/>
      <c r="G326" s="4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9.5" customHeight="1" x14ac:dyDescent="0.25">
      <c r="A327" s="39"/>
      <c r="B327" s="39"/>
      <c r="C327" s="40"/>
      <c r="D327" s="41"/>
      <c r="E327" s="41"/>
      <c r="F327" s="41"/>
      <c r="G327" s="4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9.5" customHeight="1" x14ac:dyDescent="0.25">
      <c r="A328" s="39"/>
      <c r="B328" s="39"/>
      <c r="C328" s="40"/>
      <c r="D328" s="41"/>
      <c r="E328" s="41"/>
      <c r="F328" s="41"/>
      <c r="G328" s="4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9.5" customHeight="1" x14ac:dyDescent="0.25">
      <c r="A329" s="39"/>
      <c r="B329" s="39"/>
      <c r="C329" s="40"/>
      <c r="D329" s="41"/>
      <c r="E329" s="41"/>
      <c r="F329" s="41"/>
      <c r="G329" s="4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9.5" customHeight="1" x14ac:dyDescent="0.25">
      <c r="A330" s="39"/>
      <c r="B330" s="39"/>
      <c r="C330" s="40"/>
      <c r="D330" s="41"/>
      <c r="E330" s="41"/>
      <c r="F330" s="41"/>
      <c r="G330" s="4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9.5" customHeight="1" x14ac:dyDescent="0.25">
      <c r="A331" s="39"/>
      <c r="B331" s="39"/>
      <c r="C331" s="40"/>
      <c r="D331" s="41"/>
      <c r="E331" s="41"/>
      <c r="F331" s="41"/>
      <c r="G331" s="4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9.5" customHeight="1" x14ac:dyDescent="0.25">
      <c r="A332" s="39"/>
      <c r="B332" s="39"/>
      <c r="C332" s="40"/>
      <c r="D332" s="41"/>
      <c r="E332" s="41"/>
      <c r="F332" s="41"/>
      <c r="G332" s="4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9.5" customHeight="1" x14ac:dyDescent="0.25">
      <c r="A333" s="39"/>
      <c r="B333" s="39"/>
      <c r="C333" s="40"/>
      <c r="D333" s="41"/>
      <c r="E333" s="41"/>
      <c r="F333" s="41"/>
      <c r="G333" s="4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9.5" customHeight="1" x14ac:dyDescent="0.25">
      <c r="A334" s="39"/>
      <c r="B334" s="39"/>
      <c r="C334" s="40"/>
      <c r="D334" s="41"/>
      <c r="E334" s="41"/>
      <c r="F334" s="41"/>
      <c r="G334" s="4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9.5" customHeight="1" x14ac:dyDescent="0.25">
      <c r="A335" s="39"/>
      <c r="B335" s="39"/>
      <c r="C335" s="40"/>
      <c r="D335" s="41"/>
      <c r="E335" s="41"/>
      <c r="F335" s="41"/>
      <c r="G335" s="4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9.5" customHeight="1" x14ac:dyDescent="0.25">
      <c r="A336" s="39"/>
      <c r="B336" s="39"/>
      <c r="C336" s="40"/>
      <c r="D336" s="41"/>
      <c r="E336" s="41"/>
      <c r="F336" s="41"/>
      <c r="G336" s="4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9.5" customHeight="1" x14ac:dyDescent="0.25">
      <c r="A337" s="39"/>
      <c r="B337" s="39"/>
      <c r="C337" s="40"/>
      <c r="D337" s="41"/>
      <c r="E337" s="41"/>
      <c r="F337" s="41"/>
      <c r="G337" s="4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9.5" customHeight="1" x14ac:dyDescent="0.25">
      <c r="A338" s="39"/>
      <c r="B338" s="39"/>
      <c r="C338" s="40"/>
      <c r="D338" s="41"/>
      <c r="E338" s="41"/>
      <c r="F338" s="41"/>
      <c r="G338" s="4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9.5" customHeight="1" x14ac:dyDescent="0.25">
      <c r="A339" s="39"/>
      <c r="B339" s="39"/>
      <c r="C339" s="40"/>
      <c r="D339" s="41"/>
      <c r="E339" s="41"/>
      <c r="F339" s="41"/>
      <c r="G339" s="4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9.5" customHeight="1" x14ac:dyDescent="0.25">
      <c r="A340" s="39"/>
      <c r="B340" s="39"/>
      <c r="C340" s="40"/>
      <c r="D340" s="41"/>
      <c r="E340" s="41"/>
      <c r="F340" s="41"/>
      <c r="G340" s="4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9.5" customHeight="1" x14ac:dyDescent="0.25">
      <c r="A341" s="39"/>
      <c r="B341" s="39"/>
      <c r="C341" s="40"/>
      <c r="D341" s="41"/>
      <c r="E341" s="41"/>
      <c r="F341" s="41"/>
      <c r="G341" s="4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9.5" customHeight="1" x14ac:dyDescent="0.25">
      <c r="A342" s="39"/>
      <c r="B342" s="39"/>
      <c r="C342" s="40"/>
      <c r="D342" s="41"/>
      <c r="E342" s="41"/>
      <c r="F342" s="41"/>
      <c r="G342" s="4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9.5" customHeight="1" x14ac:dyDescent="0.25">
      <c r="A343" s="39"/>
      <c r="B343" s="39"/>
      <c r="C343" s="40"/>
      <c r="D343" s="41"/>
      <c r="E343" s="41"/>
      <c r="F343" s="41"/>
      <c r="G343" s="4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9.5" customHeight="1" x14ac:dyDescent="0.25">
      <c r="A344" s="39"/>
      <c r="B344" s="39"/>
      <c r="C344" s="40"/>
      <c r="D344" s="41"/>
      <c r="E344" s="41"/>
      <c r="F344" s="41"/>
      <c r="G344" s="4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9.5" customHeight="1" x14ac:dyDescent="0.25">
      <c r="A345" s="39"/>
      <c r="B345" s="39"/>
      <c r="C345" s="40"/>
      <c r="D345" s="41"/>
      <c r="E345" s="41"/>
      <c r="F345" s="41"/>
      <c r="G345" s="4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9.5" customHeight="1" x14ac:dyDescent="0.25">
      <c r="A346" s="39"/>
      <c r="B346" s="39"/>
      <c r="C346" s="40"/>
      <c r="D346" s="41"/>
      <c r="E346" s="41"/>
      <c r="F346" s="41"/>
      <c r="G346" s="4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9.5" customHeight="1" x14ac:dyDescent="0.25">
      <c r="A347" s="39"/>
      <c r="B347" s="39"/>
      <c r="C347" s="40"/>
      <c r="D347" s="41"/>
      <c r="E347" s="41"/>
      <c r="F347" s="41"/>
      <c r="G347" s="4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9.5" customHeight="1" x14ac:dyDescent="0.25">
      <c r="A348" s="39"/>
      <c r="B348" s="39"/>
      <c r="C348" s="40"/>
      <c r="D348" s="41"/>
      <c r="E348" s="41"/>
      <c r="F348" s="41"/>
      <c r="G348" s="4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9.5" customHeight="1" x14ac:dyDescent="0.25">
      <c r="A349" s="39"/>
      <c r="B349" s="39"/>
      <c r="C349" s="40"/>
      <c r="D349" s="41"/>
      <c r="E349" s="41"/>
      <c r="F349" s="41"/>
      <c r="G349" s="4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9.5" customHeight="1" x14ac:dyDescent="0.25">
      <c r="A350" s="39"/>
      <c r="B350" s="39"/>
      <c r="C350" s="40"/>
      <c r="D350" s="41"/>
      <c r="E350" s="41"/>
      <c r="F350" s="41"/>
      <c r="G350" s="4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9.5" customHeight="1" x14ac:dyDescent="0.25">
      <c r="A351" s="39"/>
      <c r="B351" s="39"/>
      <c r="C351" s="40"/>
      <c r="D351" s="41"/>
      <c r="E351" s="41"/>
      <c r="F351" s="41"/>
      <c r="G351" s="4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9.5" customHeight="1" x14ac:dyDescent="0.25">
      <c r="A352" s="39"/>
      <c r="B352" s="39"/>
      <c r="C352" s="40"/>
      <c r="D352" s="41"/>
      <c r="E352" s="41"/>
      <c r="F352" s="41"/>
      <c r="G352" s="4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9.5" customHeight="1" x14ac:dyDescent="0.25">
      <c r="A353" s="39"/>
      <c r="B353" s="39"/>
      <c r="C353" s="40"/>
      <c r="D353" s="41"/>
      <c r="E353" s="41"/>
      <c r="F353" s="41"/>
      <c r="G353" s="4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9.5" customHeight="1" x14ac:dyDescent="0.25">
      <c r="A354" s="39"/>
      <c r="B354" s="39"/>
      <c r="C354" s="40"/>
      <c r="D354" s="41"/>
      <c r="E354" s="41"/>
      <c r="F354" s="41"/>
      <c r="G354" s="4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9.5" customHeight="1" x14ac:dyDescent="0.25">
      <c r="A355" s="39"/>
      <c r="B355" s="39"/>
      <c r="C355" s="40"/>
      <c r="D355" s="41"/>
      <c r="E355" s="41"/>
      <c r="F355" s="41"/>
      <c r="G355" s="4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9.5" customHeight="1" x14ac:dyDescent="0.25">
      <c r="A356" s="39"/>
      <c r="B356" s="39"/>
      <c r="C356" s="40"/>
      <c r="D356" s="41"/>
      <c r="E356" s="41"/>
      <c r="F356" s="41"/>
      <c r="G356" s="4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9.5" customHeight="1" x14ac:dyDescent="0.25">
      <c r="A357" s="39"/>
      <c r="B357" s="39"/>
      <c r="C357" s="40"/>
      <c r="D357" s="41"/>
      <c r="E357" s="41"/>
      <c r="F357" s="41"/>
      <c r="G357" s="4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9.5" customHeight="1" x14ac:dyDescent="0.25">
      <c r="A358" s="39"/>
      <c r="B358" s="39"/>
      <c r="C358" s="40"/>
      <c r="D358" s="41"/>
      <c r="E358" s="41"/>
      <c r="F358" s="41"/>
      <c r="G358" s="4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9.5" customHeight="1" x14ac:dyDescent="0.25">
      <c r="A359" s="39"/>
      <c r="B359" s="39"/>
      <c r="C359" s="40"/>
      <c r="D359" s="41"/>
      <c r="E359" s="41"/>
      <c r="F359" s="41"/>
      <c r="G359" s="4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9.5" customHeight="1" x14ac:dyDescent="0.25">
      <c r="A360" s="39"/>
      <c r="B360" s="39"/>
      <c r="C360" s="40"/>
      <c r="D360" s="41"/>
      <c r="E360" s="41"/>
      <c r="F360" s="41"/>
      <c r="G360" s="4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9.5" customHeight="1" x14ac:dyDescent="0.25">
      <c r="A361" s="39"/>
      <c r="B361" s="39"/>
      <c r="C361" s="40"/>
      <c r="D361" s="41"/>
      <c r="E361" s="41"/>
      <c r="F361" s="41"/>
      <c r="G361" s="4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9.5" customHeight="1" x14ac:dyDescent="0.25">
      <c r="A362" s="39"/>
      <c r="B362" s="39"/>
      <c r="C362" s="40"/>
      <c r="D362" s="41"/>
      <c r="E362" s="41"/>
      <c r="F362" s="41"/>
      <c r="G362" s="4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9.5" customHeight="1" x14ac:dyDescent="0.25">
      <c r="A363" s="39"/>
      <c r="B363" s="39"/>
      <c r="C363" s="40"/>
      <c r="D363" s="41"/>
      <c r="E363" s="41"/>
      <c r="F363" s="41"/>
      <c r="G363" s="4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9.5" customHeight="1" x14ac:dyDescent="0.25">
      <c r="A364" s="39"/>
      <c r="B364" s="39"/>
      <c r="C364" s="40"/>
      <c r="D364" s="41"/>
      <c r="E364" s="41"/>
      <c r="F364" s="41"/>
      <c r="G364" s="4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9.5" customHeight="1" x14ac:dyDescent="0.25">
      <c r="A365" s="39"/>
      <c r="B365" s="39"/>
      <c r="C365" s="40"/>
      <c r="D365" s="41"/>
      <c r="E365" s="41"/>
      <c r="F365" s="41"/>
      <c r="G365" s="4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9.5" customHeight="1" x14ac:dyDescent="0.25">
      <c r="A366" s="39"/>
      <c r="B366" s="39"/>
      <c r="C366" s="40"/>
      <c r="D366" s="41"/>
      <c r="E366" s="41"/>
      <c r="F366" s="41"/>
      <c r="G366" s="4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9.5" customHeight="1" x14ac:dyDescent="0.25">
      <c r="A367" s="39"/>
      <c r="B367" s="39"/>
      <c r="C367" s="40"/>
      <c r="D367" s="41"/>
      <c r="E367" s="41"/>
      <c r="F367" s="41"/>
      <c r="G367" s="4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9.5" customHeight="1" x14ac:dyDescent="0.25">
      <c r="A368" s="39"/>
      <c r="B368" s="39"/>
      <c r="C368" s="40"/>
      <c r="D368" s="41"/>
      <c r="E368" s="41"/>
      <c r="F368" s="41"/>
      <c r="G368" s="4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9.5" customHeight="1" x14ac:dyDescent="0.25">
      <c r="A369" s="39"/>
      <c r="B369" s="39"/>
      <c r="C369" s="40"/>
      <c r="D369" s="41"/>
      <c r="E369" s="41"/>
      <c r="F369" s="41"/>
      <c r="G369" s="4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9.5" customHeight="1" x14ac:dyDescent="0.25">
      <c r="A370" s="39"/>
      <c r="B370" s="39"/>
      <c r="C370" s="40"/>
      <c r="D370" s="41"/>
      <c r="E370" s="41"/>
      <c r="F370" s="41"/>
      <c r="G370" s="4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9.5" customHeight="1" x14ac:dyDescent="0.25">
      <c r="A371" s="39"/>
      <c r="B371" s="39"/>
      <c r="C371" s="40"/>
      <c r="D371" s="41"/>
      <c r="E371" s="41"/>
      <c r="F371" s="41"/>
      <c r="G371" s="4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9.5" customHeight="1" x14ac:dyDescent="0.25">
      <c r="A372" s="39"/>
      <c r="B372" s="39"/>
      <c r="C372" s="40"/>
      <c r="D372" s="41"/>
      <c r="E372" s="41"/>
      <c r="F372" s="41"/>
      <c r="G372" s="4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9.5" customHeight="1" x14ac:dyDescent="0.25">
      <c r="A373" s="39"/>
      <c r="B373" s="39"/>
      <c r="C373" s="40"/>
      <c r="D373" s="41"/>
      <c r="E373" s="41"/>
      <c r="F373" s="41"/>
      <c r="G373" s="4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9.5" customHeight="1" x14ac:dyDescent="0.25">
      <c r="A374" s="39"/>
      <c r="B374" s="39"/>
      <c r="C374" s="40"/>
      <c r="D374" s="41"/>
      <c r="E374" s="41"/>
      <c r="F374" s="41"/>
      <c r="G374" s="4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9.5" customHeight="1" x14ac:dyDescent="0.25">
      <c r="A375" s="39"/>
      <c r="B375" s="39"/>
      <c r="C375" s="40"/>
      <c r="D375" s="41"/>
      <c r="E375" s="41"/>
      <c r="F375" s="41"/>
      <c r="G375" s="4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9.5" customHeight="1" x14ac:dyDescent="0.25">
      <c r="A376" s="39"/>
      <c r="B376" s="39"/>
      <c r="C376" s="40"/>
      <c r="D376" s="41"/>
      <c r="E376" s="41"/>
      <c r="F376" s="41"/>
      <c r="G376" s="4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9.5" customHeight="1" x14ac:dyDescent="0.25">
      <c r="A377" s="39"/>
      <c r="B377" s="39"/>
      <c r="C377" s="40"/>
      <c r="D377" s="41"/>
      <c r="E377" s="41"/>
      <c r="F377" s="41"/>
      <c r="G377" s="4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9.5" customHeight="1" x14ac:dyDescent="0.25">
      <c r="A378" s="39"/>
      <c r="B378" s="39"/>
      <c r="C378" s="40"/>
      <c r="D378" s="41"/>
      <c r="E378" s="41"/>
      <c r="F378" s="41"/>
      <c r="G378" s="4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9.5" customHeight="1" x14ac:dyDescent="0.25">
      <c r="A379" s="39"/>
      <c r="B379" s="39"/>
      <c r="C379" s="40"/>
      <c r="D379" s="41"/>
      <c r="E379" s="41"/>
      <c r="F379" s="41"/>
      <c r="G379" s="4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9.5" customHeight="1" x14ac:dyDescent="0.25">
      <c r="A380" s="39"/>
      <c r="B380" s="39"/>
      <c r="C380" s="40"/>
      <c r="D380" s="41"/>
      <c r="E380" s="41"/>
      <c r="F380" s="41"/>
      <c r="G380" s="4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9.5" customHeight="1" x14ac:dyDescent="0.25">
      <c r="A381" s="39"/>
      <c r="B381" s="39"/>
      <c r="C381" s="40"/>
      <c r="D381" s="41"/>
      <c r="E381" s="41"/>
      <c r="F381" s="41"/>
      <c r="G381" s="4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9.5" customHeight="1" x14ac:dyDescent="0.25">
      <c r="A382" s="39"/>
      <c r="B382" s="39"/>
      <c r="C382" s="40"/>
      <c r="D382" s="41"/>
      <c r="E382" s="41"/>
      <c r="F382" s="41"/>
      <c r="G382" s="4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9.5" customHeight="1" x14ac:dyDescent="0.25">
      <c r="A383" s="39"/>
      <c r="B383" s="39"/>
      <c r="C383" s="40"/>
      <c r="D383" s="41"/>
      <c r="E383" s="41"/>
      <c r="F383" s="41"/>
      <c r="G383" s="4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9.5" customHeight="1" x14ac:dyDescent="0.25">
      <c r="A384" s="39"/>
      <c r="B384" s="39"/>
      <c r="C384" s="40"/>
      <c r="D384" s="41"/>
      <c r="E384" s="41"/>
      <c r="F384" s="41"/>
      <c r="G384" s="4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9.5" customHeight="1" x14ac:dyDescent="0.25">
      <c r="A385" s="39"/>
      <c r="B385" s="39"/>
      <c r="C385" s="40"/>
      <c r="D385" s="41"/>
      <c r="E385" s="41"/>
      <c r="F385" s="41"/>
      <c r="G385" s="4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9.5" customHeight="1" x14ac:dyDescent="0.25">
      <c r="A386" s="39"/>
      <c r="B386" s="39"/>
      <c r="C386" s="40"/>
      <c r="D386" s="41"/>
      <c r="E386" s="41"/>
      <c r="F386" s="41"/>
      <c r="G386" s="4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9.5" customHeight="1" x14ac:dyDescent="0.25">
      <c r="A387" s="39"/>
      <c r="B387" s="39"/>
      <c r="C387" s="40"/>
      <c r="D387" s="41"/>
      <c r="E387" s="41"/>
      <c r="F387" s="41"/>
      <c r="G387" s="4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9.5" customHeight="1" x14ac:dyDescent="0.25">
      <c r="A388" s="39"/>
      <c r="B388" s="39"/>
      <c r="C388" s="40"/>
      <c r="D388" s="41"/>
      <c r="E388" s="41"/>
      <c r="F388" s="41"/>
      <c r="G388" s="4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9.5" customHeight="1" x14ac:dyDescent="0.25">
      <c r="A389" s="39"/>
      <c r="B389" s="39"/>
      <c r="C389" s="40"/>
      <c r="D389" s="41"/>
      <c r="E389" s="41"/>
      <c r="F389" s="41"/>
      <c r="G389" s="4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9.5" customHeight="1" x14ac:dyDescent="0.25">
      <c r="A390" s="39"/>
      <c r="B390" s="39"/>
      <c r="C390" s="40"/>
      <c r="D390" s="41"/>
      <c r="E390" s="41"/>
      <c r="F390" s="41"/>
      <c r="G390" s="4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9.5" customHeight="1" x14ac:dyDescent="0.25">
      <c r="A391" s="39"/>
      <c r="B391" s="39"/>
      <c r="C391" s="40"/>
      <c r="D391" s="41"/>
      <c r="E391" s="41"/>
      <c r="F391" s="41"/>
      <c r="G391" s="4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9.5" customHeight="1" x14ac:dyDescent="0.25">
      <c r="A392" s="39"/>
      <c r="B392" s="39"/>
      <c r="C392" s="40"/>
      <c r="D392" s="41"/>
      <c r="E392" s="41"/>
      <c r="F392" s="41"/>
      <c r="G392" s="4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9.5" customHeight="1" x14ac:dyDescent="0.25">
      <c r="A393" s="39"/>
      <c r="B393" s="39"/>
      <c r="C393" s="40"/>
      <c r="D393" s="41"/>
      <c r="E393" s="41"/>
      <c r="F393" s="41"/>
      <c r="G393" s="4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9.5" customHeight="1" x14ac:dyDescent="0.25">
      <c r="A394" s="39"/>
      <c r="B394" s="39"/>
      <c r="C394" s="40"/>
      <c r="D394" s="41"/>
      <c r="E394" s="41"/>
      <c r="F394" s="41"/>
      <c r="G394" s="4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9.5" customHeight="1" x14ac:dyDescent="0.25">
      <c r="A395" s="39"/>
      <c r="B395" s="39"/>
      <c r="C395" s="40"/>
      <c r="D395" s="41"/>
      <c r="E395" s="41"/>
      <c r="F395" s="41"/>
      <c r="G395" s="4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9.5" customHeight="1" x14ac:dyDescent="0.25">
      <c r="A396" s="39"/>
      <c r="B396" s="39"/>
      <c r="C396" s="40"/>
      <c r="D396" s="41"/>
      <c r="E396" s="41"/>
      <c r="F396" s="41"/>
      <c r="G396" s="4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9.5" customHeight="1" x14ac:dyDescent="0.25">
      <c r="A397" s="39"/>
      <c r="B397" s="39"/>
      <c r="C397" s="40"/>
      <c r="D397" s="41"/>
      <c r="E397" s="41"/>
      <c r="F397" s="41"/>
      <c r="G397" s="4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9.5" customHeight="1" x14ac:dyDescent="0.25">
      <c r="A398" s="39"/>
      <c r="B398" s="39"/>
      <c r="C398" s="40"/>
      <c r="D398" s="41"/>
      <c r="E398" s="41"/>
      <c r="F398" s="41"/>
      <c r="G398" s="4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9.5" customHeight="1" x14ac:dyDescent="0.25">
      <c r="A399" s="39"/>
      <c r="B399" s="39"/>
      <c r="C399" s="40"/>
      <c r="D399" s="41"/>
      <c r="E399" s="41"/>
      <c r="F399" s="41"/>
      <c r="G399" s="4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9.5" customHeight="1" x14ac:dyDescent="0.25">
      <c r="A400" s="39"/>
      <c r="B400" s="39"/>
      <c r="C400" s="40"/>
      <c r="D400" s="41"/>
      <c r="E400" s="41"/>
      <c r="F400" s="41"/>
      <c r="G400" s="4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9.5" customHeight="1" x14ac:dyDescent="0.25">
      <c r="A401" s="39"/>
      <c r="B401" s="39"/>
      <c r="C401" s="40"/>
      <c r="D401" s="41"/>
      <c r="E401" s="41"/>
      <c r="F401" s="41"/>
      <c r="G401" s="4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9.5" customHeight="1" x14ac:dyDescent="0.25">
      <c r="A402" s="39"/>
      <c r="B402" s="39"/>
      <c r="C402" s="40"/>
      <c r="D402" s="41"/>
      <c r="E402" s="41"/>
      <c r="F402" s="41"/>
      <c r="G402" s="4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9.5" customHeight="1" x14ac:dyDescent="0.25">
      <c r="A403" s="39"/>
      <c r="B403" s="39"/>
      <c r="C403" s="40"/>
      <c r="D403" s="41"/>
      <c r="E403" s="41"/>
      <c r="F403" s="41"/>
      <c r="G403" s="4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9.5" customHeight="1" x14ac:dyDescent="0.25">
      <c r="A404" s="39"/>
      <c r="B404" s="39"/>
      <c r="C404" s="40"/>
      <c r="D404" s="41"/>
      <c r="E404" s="41"/>
      <c r="F404" s="41"/>
      <c r="G404" s="4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9.5" customHeight="1" x14ac:dyDescent="0.25">
      <c r="A405" s="39"/>
      <c r="B405" s="39"/>
      <c r="C405" s="40"/>
      <c r="D405" s="41"/>
      <c r="E405" s="41"/>
      <c r="F405" s="41"/>
      <c r="G405" s="4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9.5" customHeight="1" x14ac:dyDescent="0.25">
      <c r="A406" s="39"/>
      <c r="B406" s="39"/>
      <c r="C406" s="40"/>
      <c r="D406" s="41"/>
      <c r="E406" s="41"/>
      <c r="F406" s="41"/>
      <c r="G406" s="4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9.5" customHeight="1" x14ac:dyDescent="0.25">
      <c r="A407" s="39"/>
      <c r="B407" s="39"/>
      <c r="C407" s="40"/>
      <c r="D407" s="41"/>
      <c r="E407" s="41"/>
      <c r="F407" s="41"/>
      <c r="G407" s="4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9.5" customHeight="1" x14ac:dyDescent="0.25">
      <c r="A408" s="39"/>
      <c r="B408" s="39"/>
      <c r="C408" s="40"/>
      <c r="D408" s="41"/>
      <c r="E408" s="41"/>
      <c r="F408" s="41"/>
      <c r="G408" s="4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9.5" customHeight="1" x14ac:dyDescent="0.25">
      <c r="A409" s="39"/>
      <c r="B409" s="39"/>
      <c r="C409" s="40"/>
      <c r="D409" s="41"/>
      <c r="E409" s="41"/>
      <c r="F409" s="41"/>
      <c r="G409" s="4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9.5" customHeight="1" x14ac:dyDescent="0.25">
      <c r="A410" s="39"/>
      <c r="B410" s="39"/>
      <c r="C410" s="40"/>
      <c r="D410" s="41"/>
      <c r="E410" s="41"/>
      <c r="F410" s="41"/>
      <c r="G410" s="4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9.5" customHeight="1" x14ac:dyDescent="0.25">
      <c r="A411" s="39"/>
      <c r="B411" s="39"/>
      <c r="C411" s="40"/>
      <c r="D411" s="41"/>
      <c r="E411" s="41"/>
      <c r="F411" s="41"/>
      <c r="G411" s="4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9.5" customHeight="1" x14ac:dyDescent="0.25">
      <c r="A412" s="39"/>
      <c r="B412" s="39"/>
      <c r="C412" s="40"/>
      <c r="D412" s="41"/>
      <c r="E412" s="41"/>
      <c r="F412" s="41"/>
      <c r="G412" s="4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9.5" customHeight="1" x14ac:dyDescent="0.25">
      <c r="A413" s="39"/>
      <c r="B413" s="39"/>
      <c r="C413" s="40"/>
      <c r="D413" s="41"/>
      <c r="E413" s="41"/>
      <c r="F413" s="41"/>
      <c r="G413" s="4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9.5" customHeight="1" x14ac:dyDescent="0.25">
      <c r="A414" s="39"/>
      <c r="B414" s="39"/>
      <c r="C414" s="40"/>
      <c r="D414" s="41"/>
      <c r="E414" s="41"/>
      <c r="F414" s="41"/>
      <c r="G414" s="4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9.5" customHeight="1" x14ac:dyDescent="0.25">
      <c r="A415" s="39"/>
      <c r="B415" s="39"/>
      <c r="C415" s="40"/>
      <c r="D415" s="41"/>
      <c r="E415" s="41"/>
      <c r="F415" s="41"/>
      <c r="G415" s="4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9.5" customHeight="1" x14ac:dyDescent="0.25">
      <c r="A416" s="39"/>
      <c r="B416" s="39"/>
      <c r="C416" s="40"/>
      <c r="D416" s="41"/>
      <c r="E416" s="41"/>
      <c r="F416" s="41"/>
      <c r="G416" s="4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9.5" customHeight="1" x14ac:dyDescent="0.25">
      <c r="A417" s="39"/>
      <c r="B417" s="39"/>
      <c r="C417" s="40"/>
      <c r="D417" s="41"/>
      <c r="E417" s="41"/>
      <c r="F417" s="41"/>
      <c r="G417" s="4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9.5" customHeight="1" x14ac:dyDescent="0.25">
      <c r="A418" s="39"/>
      <c r="B418" s="39"/>
      <c r="C418" s="40"/>
      <c r="D418" s="41"/>
      <c r="E418" s="41"/>
      <c r="F418" s="41"/>
      <c r="G418" s="4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9.5" customHeight="1" x14ac:dyDescent="0.25">
      <c r="A419" s="39"/>
      <c r="B419" s="39"/>
      <c r="C419" s="40"/>
      <c r="D419" s="41"/>
      <c r="E419" s="41"/>
      <c r="F419" s="41"/>
      <c r="G419" s="4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9.5" customHeight="1" x14ac:dyDescent="0.25">
      <c r="A420" s="39"/>
      <c r="B420" s="39"/>
      <c r="C420" s="40"/>
      <c r="D420" s="41"/>
      <c r="E420" s="41"/>
      <c r="F420" s="41"/>
      <c r="G420" s="4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9.5" customHeight="1" x14ac:dyDescent="0.25">
      <c r="A421" s="39"/>
      <c r="B421" s="39"/>
      <c r="C421" s="40"/>
      <c r="D421" s="41"/>
      <c r="E421" s="41"/>
      <c r="F421" s="41"/>
      <c r="G421" s="4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9.5" customHeight="1" x14ac:dyDescent="0.25">
      <c r="A422" s="39"/>
      <c r="B422" s="39"/>
      <c r="C422" s="40"/>
      <c r="D422" s="41"/>
      <c r="E422" s="41"/>
      <c r="F422" s="41"/>
      <c r="G422" s="4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9.5" customHeight="1" x14ac:dyDescent="0.25">
      <c r="A423" s="39"/>
      <c r="B423" s="39"/>
      <c r="C423" s="40"/>
      <c r="D423" s="41"/>
      <c r="E423" s="41"/>
      <c r="F423" s="41"/>
      <c r="G423" s="4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9.5" customHeight="1" x14ac:dyDescent="0.25">
      <c r="A424" s="39"/>
      <c r="B424" s="39"/>
      <c r="C424" s="40"/>
      <c r="D424" s="41"/>
      <c r="E424" s="41"/>
      <c r="F424" s="41"/>
      <c r="G424" s="4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9.5" customHeight="1" x14ac:dyDescent="0.25">
      <c r="A425" s="39"/>
      <c r="B425" s="39"/>
      <c r="C425" s="40"/>
      <c r="D425" s="41"/>
      <c r="E425" s="41"/>
      <c r="F425" s="41"/>
      <c r="G425" s="4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9.5" customHeight="1" x14ac:dyDescent="0.25">
      <c r="A426" s="39"/>
      <c r="B426" s="39"/>
      <c r="C426" s="40"/>
      <c r="D426" s="41"/>
      <c r="E426" s="41"/>
      <c r="F426" s="41"/>
      <c r="G426" s="4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9.5" customHeight="1" x14ac:dyDescent="0.25">
      <c r="A427" s="39"/>
      <c r="B427" s="39"/>
      <c r="C427" s="40"/>
      <c r="D427" s="41"/>
      <c r="E427" s="41"/>
      <c r="F427" s="41"/>
      <c r="G427" s="4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9.5" customHeight="1" x14ac:dyDescent="0.25">
      <c r="A428" s="39"/>
      <c r="B428" s="39"/>
      <c r="C428" s="40"/>
      <c r="D428" s="41"/>
      <c r="E428" s="41"/>
      <c r="F428" s="41"/>
      <c r="G428" s="4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9.5" customHeight="1" x14ac:dyDescent="0.25">
      <c r="A429" s="39"/>
      <c r="B429" s="39"/>
      <c r="C429" s="40"/>
      <c r="D429" s="41"/>
      <c r="E429" s="41"/>
      <c r="F429" s="41"/>
      <c r="G429" s="4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9.5" customHeight="1" x14ac:dyDescent="0.25">
      <c r="A430" s="39"/>
      <c r="B430" s="39"/>
      <c r="C430" s="40"/>
      <c r="D430" s="41"/>
      <c r="E430" s="41"/>
      <c r="F430" s="41"/>
      <c r="G430" s="4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9.5" customHeight="1" x14ac:dyDescent="0.25">
      <c r="A431" s="39"/>
      <c r="B431" s="39"/>
      <c r="C431" s="40"/>
      <c r="D431" s="41"/>
      <c r="E431" s="41"/>
      <c r="F431" s="41"/>
      <c r="G431" s="4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9.5" customHeight="1" x14ac:dyDescent="0.25">
      <c r="A432" s="39"/>
      <c r="B432" s="39"/>
      <c r="C432" s="40"/>
      <c r="D432" s="41"/>
      <c r="E432" s="41"/>
      <c r="F432" s="41"/>
      <c r="G432" s="4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9.5" customHeight="1" x14ac:dyDescent="0.25">
      <c r="A433" s="39"/>
      <c r="B433" s="39"/>
      <c r="C433" s="40"/>
      <c r="D433" s="41"/>
      <c r="E433" s="41"/>
      <c r="F433" s="41"/>
      <c r="G433" s="4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9.5" customHeight="1" x14ac:dyDescent="0.25">
      <c r="A434" s="39"/>
      <c r="B434" s="39"/>
      <c r="C434" s="40"/>
      <c r="D434" s="41"/>
      <c r="E434" s="41"/>
      <c r="F434" s="41"/>
      <c r="G434" s="4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9.5" customHeight="1" x14ac:dyDescent="0.25">
      <c r="A435" s="39"/>
      <c r="B435" s="39"/>
      <c r="C435" s="40"/>
      <c r="D435" s="41"/>
      <c r="E435" s="41"/>
      <c r="F435" s="41"/>
      <c r="G435" s="4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9.5" customHeight="1" x14ac:dyDescent="0.25">
      <c r="A436" s="39"/>
      <c r="B436" s="39"/>
      <c r="C436" s="40"/>
      <c r="D436" s="41"/>
      <c r="E436" s="41"/>
      <c r="F436" s="41"/>
      <c r="G436" s="4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9.5" customHeight="1" x14ac:dyDescent="0.25">
      <c r="A437" s="39"/>
      <c r="B437" s="39"/>
      <c r="C437" s="40"/>
      <c r="D437" s="41"/>
      <c r="E437" s="41"/>
      <c r="F437" s="41"/>
      <c r="G437" s="4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9.5" customHeight="1" x14ac:dyDescent="0.25">
      <c r="A438" s="39"/>
      <c r="B438" s="39"/>
      <c r="C438" s="40"/>
      <c r="D438" s="41"/>
      <c r="E438" s="41"/>
      <c r="F438" s="41"/>
      <c r="G438" s="4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9.5" customHeight="1" x14ac:dyDescent="0.25">
      <c r="A439" s="39"/>
      <c r="B439" s="39"/>
      <c r="C439" s="40"/>
      <c r="D439" s="41"/>
      <c r="E439" s="41"/>
      <c r="F439" s="41"/>
      <c r="G439" s="4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9.5" customHeight="1" x14ac:dyDescent="0.25">
      <c r="A440" s="39"/>
      <c r="B440" s="39"/>
      <c r="C440" s="40"/>
      <c r="D440" s="41"/>
      <c r="E440" s="41"/>
      <c r="F440" s="41"/>
      <c r="G440" s="4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9.5" customHeight="1" x14ac:dyDescent="0.25">
      <c r="A441" s="39"/>
      <c r="B441" s="39"/>
      <c r="C441" s="40"/>
      <c r="D441" s="41"/>
      <c r="E441" s="41"/>
      <c r="F441" s="41"/>
      <c r="G441" s="4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9.5" customHeight="1" x14ac:dyDescent="0.25">
      <c r="A442" s="39"/>
      <c r="B442" s="39"/>
      <c r="C442" s="40"/>
      <c r="D442" s="41"/>
      <c r="E442" s="41"/>
      <c r="F442" s="41"/>
      <c r="G442" s="4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9.5" customHeight="1" x14ac:dyDescent="0.25">
      <c r="A443" s="39"/>
      <c r="B443" s="39"/>
      <c r="C443" s="40"/>
      <c r="D443" s="41"/>
      <c r="E443" s="41"/>
      <c r="F443" s="41"/>
      <c r="G443" s="4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9.5" customHeight="1" x14ac:dyDescent="0.25">
      <c r="A444" s="39"/>
      <c r="B444" s="39"/>
      <c r="C444" s="40"/>
      <c r="D444" s="41"/>
      <c r="E444" s="41"/>
      <c r="F444" s="41"/>
      <c r="G444" s="4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9.5" customHeight="1" x14ac:dyDescent="0.25">
      <c r="A445" s="39"/>
      <c r="B445" s="39"/>
      <c r="C445" s="40"/>
      <c r="D445" s="41"/>
      <c r="E445" s="41"/>
      <c r="F445" s="41"/>
      <c r="G445" s="4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9.5" customHeight="1" x14ac:dyDescent="0.25">
      <c r="A446" s="39"/>
      <c r="B446" s="39"/>
      <c r="C446" s="40"/>
      <c r="D446" s="41"/>
      <c r="E446" s="41"/>
      <c r="F446" s="41"/>
      <c r="G446" s="4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9.5" customHeight="1" x14ac:dyDescent="0.25">
      <c r="A447" s="39"/>
      <c r="B447" s="39"/>
      <c r="C447" s="40"/>
      <c r="D447" s="41"/>
      <c r="E447" s="41"/>
      <c r="F447" s="41"/>
      <c r="G447" s="4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9.5" customHeight="1" x14ac:dyDescent="0.25">
      <c r="A448" s="39"/>
      <c r="B448" s="39"/>
      <c r="C448" s="40"/>
      <c r="D448" s="41"/>
      <c r="E448" s="41"/>
      <c r="F448" s="41"/>
      <c r="G448" s="4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9.5" customHeight="1" x14ac:dyDescent="0.25">
      <c r="A449" s="39"/>
      <c r="B449" s="39"/>
      <c r="C449" s="40"/>
      <c r="D449" s="41"/>
      <c r="E449" s="41"/>
      <c r="F449" s="41"/>
      <c r="G449" s="4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9.5" customHeight="1" x14ac:dyDescent="0.25">
      <c r="A450" s="39"/>
      <c r="B450" s="39"/>
      <c r="C450" s="40"/>
      <c r="D450" s="41"/>
      <c r="E450" s="41"/>
      <c r="F450" s="41"/>
      <c r="G450" s="4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9.5" customHeight="1" x14ac:dyDescent="0.25">
      <c r="A451" s="39"/>
      <c r="B451" s="39"/>
      <c r="C451" s="40"/>
      <c r="D451" s="41"/>
      <c r="E451" s="41"/>
      <c r="F451" s="41"/>
      <c r="G451" s="4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9.5" customHeight="1" x14ac:dyDescent="0.25">
      <c r="A452" s="39"/>
      <c r="B452" s="39"/>
      <c r="C452" s="40"/>
      <c r="D452" s="41"/>
      <c r="E452" s="41"/>
      <c r="F452" s="41"/>
      <c r="G452" s="4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9.5" customHeight="1" x14ac:dyDescent="0.25">
      <c r="A453" s="39"/>
      <c r="B453" s="39"/>
      <c r="C453" s="40"/>
      <c r="D453" s="41"/>
      <c r="E453" s="41"/>
      <c r="F453" s="41"/>
      <c r="G453" s="4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9.5" customHeight="1" x14ac:dyDescent="0.25">
      <c r="A454" s="39"/>
      <c r="B454" s="39"/>
      <c r="C454" s="40"/>
      <c r="D454" s="41"/>
      <c r="E454" s="41"/>
      <c r="F454" s="41"/>
      <c r="G454" s="4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9.5" customHeight="1" x14ac:dyDescent="0.25">
      <c r="A455" s="39"/>
      <c r="B455" s="39"/>
      <c r="C455" s="40"/>
      <c r="D455" s="41"/>
      <c r="E455" s="41"/>
      <c r="F455" s="41"/>
      <c r="G455" s="4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9.5" customHeight="1" x14ac:dyDescent="0.25">
      <c r="A456" s="39"/>
      <c r="B456" s="39"/>
      <c r="C456" s="40"/>
      <c r="D456" s="41"/>
      <c r="E456" s="41"/>
      <c r="F456" s="41"/>
      <c r="G456" s="4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9.5" customHeight="1" x14ac:dyDescent="0.25">
      <c r="A457" s="39"/>
      <c r="B457" s="39"/>
      <c r="C457" s="40"/>
      <c r="D457" s="41"/>
      <c r="E457" s="41"/>
      <c r="F457" s="41"/>
      <c r="G457" s="4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9.5" customHeight="1" x14ac:dyDescent="0.25">
      <c r="A458" s="39"/>
      <c r="B458" s="39"/>
      <c r="C458" s="40"/>
      <c r="D458" s="41"/>
      <c r="E458" s="41"/>
      <c r="F458" s="41"/>
      <c r="G458" s="4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9.5" customHeight="1" x14ac:dyDescent="0.25">
      <c r="A459" s="39"/>
      <c r="B459" s="39"/>
      <c r="C459" s="40"/>
      <c r="D459" s="41"/>
      <c r="E459" s="41"/>
      <c r="F459" s="41"/>
      <c r="G459" s="4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9.5" customHeight="1" x14ac:dyDescent="0.25">
      <c r="A460" s="39"/>
      <c r="B460" s="39"/>
      <c r="C460" s="40"/>
      <c r="D460" s="41"/>
      <c r="E460" s="41"/>
      <c r="F460" s="41"/>
      <c r="G460" s="4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9.5" customHeight="1" x14ac:dyDescent="0.25">
      <c r="A461" s="39"/>
      <c r="B461" s="39"/>
      <c r="C461" s="40"/>
      <c r="D461" s="41"/>
      <c r="E461" s="41"/>
      <c r="F461" s="41"/>
      <c r="G461" s="4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9.5" customHeight="1" x14ac:dyDescent="0.25">
      <c r="A462" s="39"/>
      <c r="B462" s="39"/>
      <c r="C462" s="40"/>
      <c r="D462" s="41"/>
      <c r="E462" s="41"/>
      <c r="F462" s="41"/>
      <c r="G462" s="4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9.5" customHeight="1" x14ac:dyDescent="0.25">
      <c r="A463" s="39"/>
      <c r="B463" s="39"/>
      <c r="C463" s="40"/>
      <c r="D463" s="41"/>
      <c r="E463" s="41"/>
      <c r="F463" s="41"/>
      <c r="G463" s="4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9.5" customHeight="1" x14ac:dyDescent="0.25">
      <c r="A464" s="39"/>
      <c r="B464" s="39"/>
      <c r="C464" s="40"/>
      <c r="D464" s="41"/>
      <c r="E464" s="41"/>
      <c r="F464" s="41"/>
      <c r="G464" s="4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9.5" customHeight="1" x14ac:dyDescent="0.25">
      <c r="A465" s="39"/>
      <c r="B465" s="39"/>
      <c r="C465" s="40"/>
      <c r="D465" s="41"/>
      <c r="E465" s="41"/>
      <c r="F465" s="41"/>
      <c r="G465" s="4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9.5" customHeight="1" x14ac:dyDescent="0.25">
      <c r="A466" s="39"/>
      <c r="B466" s="39"/>
      <c r="C466" s="40"/>
      <c r="D466" s="41"/>
      <c r="E466" s="41"/>
      <c r="F466" s="41"/>
      <c r="G466" s="4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9.5" customHeight="1" x14ac:dyDescent="0.25">
      <c r="A467" s="39"/>
      <c r="B467" s="39"/>
      <c r="C467" s="40"/>
      <c r="D467" s="41"/>
      <c r="E467" s="41"/>
      <c r="F467" s="41"/>
      <c r="G467" s="4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9.5" customHeight="1" x14ac:dyDescent="0.25">
      <c r="A468" s="39"/>
      <c r="B468" s="39"/>
      <c r="C468" s="40"/>
      <c r="D468" s="41"/>
      <c r="E468" s="41"/>
      <c r="F468" s="41"/>
      <c r="G468" s="4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9.5" customHeight="1" x14ac:dyDescent="0.25">
      <c r="A469" s="39"/>
      <c r="B469" s="39"/>
      <c r="C469" s="40"/>
      <c r="D469" s="41"/>
      <c r="E469" s="41"/>
      <c r="F469" s="41"/>
      <c r="G469" s="4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9.5" customHeight="1" x14ac:dyDescent="0.25">
      <c r="A470" s="39"/>
      <c r="B470" s="39"/>
      <c r="C470" s="40"/>
      <c r="D470" s="41"/>
      <c r="E470" s="41"/>
      <c r="F470" s="41"/>
      <c r="G470" s="4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9.5" customHeight="1" x14ac:dyDescent="0.25">
      <c r="A471" s="39"/>
      <c r="B471" s="39"/>
      <c r="C471" s="40"/>
      <c r="D471" s="41"/>
      <c r="E471" s="41"/>
      <c r="F471" s="41"/>
      <c r="G471" s="4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9.5" customHeight="1" x14ac:dyDescent="0.25">
      <c r="A472" s="39"/>
      <c r="B472" s="39"/>
      <c r="C472" s="40"/>
      <c r="D472" s="41"/>
      <c r="E472" s="41"/>
      <c r="F472" s="41"/>
      <c r="G472" s="4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9.5" customHeight="1" x14ac:dyDescent="0.25">
      <c r="A473" s="39"/>
      <c r="B473" s="39"/>
      <c r="C473" s="40"/>
      <c r="D473" s="41"/>
      <c r="E473" s="41"/>
      <c r="F473" s="41"/>
      <c r="G473" s="4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9.5" customHeight="1" x14ac:dyDescent="0.25">
      <c r="A474" s="39"/>
      <c r="B474" s="39"/>
      <c r="C474" s="40"/>
      <c r="D474" s="41"/>
      <c r="E474" s="41"/>
      <c r="F474" s="41"/>
      <c r="G474" s="4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9.5" customHeight="1" x14ac:dyDescent="0.25">
      <c r="A475" s="39"/>
      <c r="B475" s="39"/>
      <c r="C475" s="40"/>
      <c r="D475" s="41"/>
      <c r="E475" s="41"/>
      <c r="F475" s="41"/>
      <c r="G475" s="4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9.5" customHeight="1" x14ac:dyDescent="0.25">
      <c r="A476" s="39"/>
      <c r="B476" s="39"/>
      <c r="C476" s="40"/>
      <c r="D476" s="41"/>
      <c r="E476" s="41"/>
      <c r="F476" s="41"/>
      <c r="G476" s="4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9.5" customHeight="1" x14ac:dyDescent="0.25">
      <c r="A477" s="39"/>
      <c r="B477" s="39"/>
      <c r="C477" s="40"/>
      <c r="D477" s="41"/>
      <c r="E477" s="41"/>
      <c r="F477" s="41"/>
      <c r="G477" s="4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9.5" customHeight="1" x14ac:dyDescent="0.25">
      <c r="A478" s="39"/>
      <c r="B478" s="39"/>
      <c r="C478" s="40"/>
      <c r="D478" s="41"/>
      <c r="E478" s="41"/>
      <c r="F478" s="41"/>
      <c r="G478" s="4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9.5" customHeight="1" x14ac:dyDescent="0.25">
      <c r="A479" s="39"/>
      <c r="B479" s="39"/>
      <c r="C479" s="40"/>
      <c r="D479" s="41"/>
      <c r="E479" s="41"/>
      <c r="F479" s="41"/>
      <c r="G479" s="4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9.5" customHeight="1" x14ac:dyDescent="0.25">
      <c r="A480" s="39"/>
      <c r="B480" s="39"/>
      <c r="C480" s="40"/>
      <c r="D480" s="41"/>
      <c r="E480" s="41"/>
      <c r="F480" s="41"/>
      <c r="G480" s="4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9.5" customHeight="1" x14ac:dyDescent="0.25">
      <c r="A481" s="39"/>
      <c r="B481" s="39"/>
      <c r="C481" s="40"/>
      <c r="D481" s="41"/>
      <c r="E481" s="41"/>
      <c r="F481" s="41"/>
      <c r="G481" s="4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9.5" customHeight="1" x14ac:dyDescent="0.25">
      <c r="A482" s="39"/>
      <c r="B482" s="39"/>
      <c r="C482" s="40"/>
      <c r="D482" s="41"/>
      <c r="E482" s="41"/>
      <c r="F482" s="41"/>
      <c r="G482" s="4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9.5" customHeight="1" x14ac:dyDescent="0.25">
      <c r="A483" s="39"/>
      <c r="B483" s="39"/>
      <c r="C483" s="40"/>
      <c r="D483" s="41"/>
      <c r="E483" s="41"/>
      <c r="F483" s="41"/>
      <c r="G483" s="4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9.5" customHeight="1" x14ac:dyDescent="0.25">
      <c r="A484" s="39"/>
      <c r="B484" s="39"/>
      <c r="C484" s="40"/>
      <c r="D484" s="41"/>
      <c r="E484" s="41"/>
      <c r="F484" s="41"/>
      <c r="G484" s="4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9.5" customHeight="1" x14ac:dyDescent="0.25">
      <c r="A485" s="39"/>
      <c r="B485" s="39"/>
      <c r="C485" s="40"/>
      <c r="D485" s="41"/>
      <c r="E485" s="41"/>
      <c r="F485" s="41"/>
      <c r="G485" s="4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9.5" customHeight="1" x14ac:dyDescent="0.25">
      <c r="A486" s="39"/>
      <c r="B486" s="39"/>
      <c r="C486" s="40"/>
      <c r="D486" s="41"/>
      <c r="E486" s="41"/>
      <c r="F486" s="41"/>
      <c r="G486" s="4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9.5" customHeight="1" x14ac:dyDescent="0.25">
      <c r="A487" s="39"/>
      <c r="B487" s="39"/>
      <c r="C487" s="40"/>
      <c r="D487" s="41"/>
      <c r="E487" s="41"/>
      <c r="F487" s="41"/>
      <c r="G487" s="4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9.5" customHeight="1" x14ac:dyDescent="0.25">
      <c r="A488" s="39"/>
      <c r="B488" s="39"/>
      <c r="C488" s="40"/>
      <c r="D488" s="41"/>
      <c r="E488" s="41"/>
      <c r="F488" s="41"/>
      <c r="G488" s="4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9.5" customHeight="1" x14ac:dyDescent="0.25">
      <c r="A489" s="39"/>
      <c r="B489" s="39"/>
      <c r="C489" s="40"/>
      <c r="D489" s="41"/>
      <c r="E489" s="41"/>
      <c r="F489" s="41"/>
      <c r="G489" s="4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9.5" customHeight="1" x14ac:dyDescent="0.25">
      <c r="A490" s="39"/>
      <c r="B490" s="39"/>
      <c r="C490" s="40"/>
      <c r="D490" s="41"/>
      <c r="E490" s="41"/>
      <c r="F490" s="41"/>
      <c r="G490" s="4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9.5" customHeight="1" x14ac:dyDescent="0.25">
      <c r="A491" s="39"/>
      <c r="B491" s="39"/>
      <c r="C491" s="40"/>
      <c r="D491" s="41"/>
      <c r="E491" s="41"/>
      <c r="F491" s="41"/>
      <c r="G491" s="4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9.5" customHeight="1" x14ac:dyDescent="0.25">
      <c r="A492" s="39"/>
      <c r="B492" s="39"/>
      <c r="C492" s="40"/>
      <c r="D492" s="41"/>
      <c r="E492" s="41"/>
      <c r="F492" s="41"/>
      <c r="G492" s="4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9.5" customHeight="1" x14ac:dyDescent="0.25">
      <c r="A493" s="39"/>
      <c r="B493" s="39"/>
      <c r="C493" s="40"/>
      <c r="D493" s="41"/>
      <c r="E493" s="41"/>
      <c r="F493" s="41"/>
      <c r="G493" s="4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9.5" customHeight="1" x14ac:dyDescent="0.25">
      <c r="A494" s="39"/>
      <c r="B494" s="39"/>
      <c r="C494" s="40"/>
      <c r="D494" s="41"/>
      <c r="E494" s="41"/>
      <c r="F494" s="41"/>
      <c r="G494" s="4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9.5" customHeight="1" x14ac:dyDescent="0.25">
      <c r="A495" s="39"/>
      <c r="B495" s="39"/>
      <c r="C495" s="40"/>
      <c r="D495" s="41"/>
      <c r="E495" s="41"/>
      <c r="F495" s="41"/>
      <c r="G495" s="4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9.5" customHeight="1" x14ac:dyDescent="0.25">
      <c r="A496" s="39"/>
      <c r="B496" s="39"/>
      <c r="C496" s="40"/>
      <c r="D496" s="41"/>
      <c r="E496" s="41"/>
      <c r="F496" s="41"/>
      <c r="G496" s="4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9.5" customHeight="1" x14ac:dyDescent="0.25">
      <c r="A497" s="39"/>
      <c r="B497" s="39"/>
      <c r="C497" s="40"/>
      <c r="D497" s="41"/>
      <c r="E497" s="41"/>
      <c r="F497" s="41"/>
      <c r="G497" s="4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9.5" customHeight="1" x14ac:dyDescent="0.25">
      <c r="A498" s="39"/>
      <c r="B498" s="39"/>
      <c r="C498" s="40"/>
      <c r="D498" s="41"/>
      <c r="E498" s="41"/>
      <c r="F498" s="41"/>
      <c r="G498" s="4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9.5" customHeight="1" x14ac:dyDescent="0.25">
      <c r="A499" s="39"/>
      <c r="B499" s="39"/>
      <c r="C499" s="40"/>
      <c r="D499" s="41"/>
      <c r="E499" s="41"/>
      <c r="F499" s="41"/>
      <c r="G499" s="4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9.5" customHeight="1" x14ac:dyDescent="0.25">
      <c r="A500" s="39"/>
      <c r="B500" s="39"/>
      <c r="C500" s="40"/>
      <c r="D500" s="41"/>
      <c r="E500" s="41"/>
      <c r="F500" s="41"/>
      <c r="G500" s="4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9.5" customHeight="1" x14ac:dyDescent="0.25">
      <c r="A501" s="39"/>
      <c r="B501" s="39"/>
      <c r="C501" s="40"/>
      <c r="D501" s="41"/>
      <c r="E501" s="41"/>
      <c r="F501" s="41"/>
      <c r="G501" s="4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9.5" customHeight="1" x14ac:dyDescent="0.25">
      <c r="A502" s="39"/>
      <c r="B502" s="39"/>
      <c r="C502" s="40"/>
      <c r="D502" s="41"/>
      <c r="E502" s="41"/>
      <c r="F502" s="41"/>
      <c r="G502" s="4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9.5" customHeight="1" x14ac:dyDescent="0.25">
      <c r="A503" s="39"/>
      <c r="B503" s="39"/>
      <c r="C503" s="40"/>
      <c r="D503" s="41"/>
      <c r="E503" s="41"/>
      <c r="F503" s="41"/>
      <c r="G503" s="4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9.5" customHeight="1" x14ac:dyDescent="0.25">
      <c r="A504" s="39"/>
      <c r="B504" s="39"/>
      <c r="C504" s="40"/>
      <c r="D504" s="41"/>
      <c r="E504" s="41"/>
      <c r="F504" s="41"/>
      <c r="G504" s="4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9.5" customHeight="1" x14ac:dyDescent="0.25">
      <c r="A505" s="39"/>
      <c r="B505" s="39"/>
      <c r="C505" s="40"/>
      <c r="D505" s="41"/>
      <c r="E505" s="41"/>
      <c r="F505" s="41"/>
      <c r="G505" s="4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9.5" customHeight="1" x14ac:dyDescent="0.25">
      <c r="A506" s="39"/>
      <c r="B506" s="39"/>
      <c r="C506" s="40"/>
      <c r="D506" s="41"/>
      <c r="E506" s="41"/>
      <c r="F506" s="41"/>
      <c r="G506" s="4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9.5" customHeight="1" x14ac:dyDescent="0.25">
      <c r="A507" s="39"/>
      <c r="B507" s="39"/>
      <c r="C507" s="40"/>
      <c r="D507" s="41"/>
      <c r="E507" s="41"/>
      <c r="F507" s="41"/>
      <c r="G507" s="4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9.5" customHeight="1" x14ac:dyDescent="0.25">
      <c r="A508" s="39"/>
      <c r="B508" s="39"/>
      <c r="C508" s="40"/>
      <c r="D508" s="41"/>
      <c r="E508" s="41"/>
      <c r="F508" s="41"/>
      <c r="G508" s="4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9.5" customHeight="1" x14ac:dyDescent="0.25">
      <c r="A509" s="39"/>
      <c r="B509" s="39"/>
      <c r="C509" s="40"/>
      <c r="D509" s="41"/>
      <c r="E509" s="41"/>
      <c r="F509" s="41"/>
      <c r="G509" s="4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9.5" customHeight="1" x14ac:dyDescent="0.25">
      <c r="A510" s="39"/>
      <c r="B510" s="39"/>
      <c r="C510" s="40"/>
      <c r="D510" s="41"/>
      <c r="E510" s="41"/>
      <c r="F510" s="41"/>
      <c r="G510" s="4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9.5" customHeight="1" x14ac:dyDescent="0.25">
      <c r="A511" s="39"/>
      <c r="B511" s="39"/>
      <c r="C511" s="40"/>
      <c r="D511" s="41"/>
      <c r="E511" s="41"/>
      <c r="F511" s="41"/>
      <c r="G511" s="4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9.5" customHeight="1" x14ac:dyDescent="0.25">
      <c r="A512" s="39"/>
      <c r="B512" s="39"/>
      <c r="C512" s="40"/>
      <c r="D512" s="41"/>
      <c r="E512" s="41"/>
      <c r="F512" s="41"/>
      <c r="G512" s="4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9.5" customHeight="1" x14ac:dyDescent="0.25">
      <c r="A513" s="39"/>
      <c r="B513" s="39"/>
      <c r="C513" s="40"/>
      <c r="D513" s="41"/>
      <c r="E513" s="41"/>
      <c r="F513" s="41"/>
      <c r="G513" s="4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9.5" customHeight="1" x14ac:dyDescent="0.25">
      <c r="A514" s="39"/>
      <c r="B514" s="39"/>
      <c r="C514" s="40"/>
      <c r="D514" s="41"/>
      <c r="E514" s="41"/>
      <c r="F514" s="41"/>
      <c r="G514" s="4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9.5" customHeight="1" x14ac:dyDescent="0.25">
      <c r="A515" s="39"/>
      <c r="B515" s="39"/>
      <c r="C515" s="40"/>
      <c r="D515" s="41"/>
      <c r="E515" s="41"/>
      <c r="F515" s="41"/>
      <c r="G515" s="4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9.5" customHeight="1" x14ac:dyDescent="0.25">
      <c r="A516" s="39"/>
      <c r="B516" s="39"/>
      <c r="C516" s="40"/>
      <c r="D516" s="41"/>
      <c r="E516" s="41"/>
      <c r="F516" s="41"/>
      <c r="G516" s="4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9.5" customHeight="1" x14ac:dyDescent="0.25">
      <c r="A517" s="39"/>
      <c r="B517" s="39"/>
      <c r="C517" s="40"/>
      <c r="D517" s="41"/>
      <c r="E517" s="41"/>
      <c r="F517" s="41"/>
      <c r="G517" s="4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9.5" customHeight="1" x14ac:dyDescent="0.25">
      <c r="A518" s="39"/>
      <c r="B518" s="39"/>
      <c r="C518" s="40"/>
      <c r="D518" s="41"/>
      <c r="E518" s="41"/>
      <c r="F518" s="41"/>
      <c r="G518" s="4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9.5" customHeight="1" x14ac:dyDescent="0.25">
      <c r="A519" s="39"/>
      <c r="B519" s="39"/>
      <c r="C519" s="40"/>
      <c r="D519" s="41"/>
      <c r="E519" s="41"/>
      <c r="F519" s="41"/>
      <c r="G519" s="4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9.5" customHeight="1" x14ac:dyDescent="0.25">
      <c r="A520" s="39"/>
      <c r="B520" s="39"/>
      <c r="C520" s="40"/>
      <c r="D520" s="41"/>
      <c r="E520" s="41"/>
      <c r="F520" s="41"/>
      <c r="G520" s="4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9.5" customHeight="1" x14ac:dyDescent="0.25">
      <c r="A521" s="39"/>
      <c r="B521" s="39"/>
      <c r="C521" s="40"/>
      <c r="D521" s="41"/>
      <c r="E521" s="41"/>
      <c r="F521" s="41"/>
      <c r="G521" s="4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9.5" customHeight="1" x14ac:dyDescent="0.25">
      <c r="A522" s="39"/>
      <c r="B522" s="39"/>
      <c r="C522" s="40"/>
      <c r="D522" s="41"/>
      <c r="E522" s="41"/>
      <c r="F522" s="41"/>
      <c r="G522" s="4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9.5" customHeight="1" x14ac:dyDescent="0.25">
      <c r="A523" s="39"/>
      <c r="B523" s="39"/>
      <c r="C523" s="40"/>
      <c r="D523" s="41"/>
      <c r="E523" s="41"/>
      <c r="F523" s="41"/>
      <c r="G523" s="4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9.5" customHeight="1" x14ac:dyDescent="0.25">
      <c r="A524" s="39"/>
      <c r="B524" s="39"/>
      <c r="C524" s="40"/>
      <c r="D524" s="41"/>
      <c r="E524" s="41"/>
      <c r="F524" s="41"/>
      <c r="G524" s="4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9.5" customHeight="1" x14ac:dyDescent="0.25">
      <c r="A525" s="39"/>
      <c r="B525" s="39"/>
      <c r="C525" s="40"/>
      <c r="D525" s="41"/>
      <c r="E525" s="41"/>
      <c r="F525" s="41"/>
      <c r="G525" s="4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9.5" customHeight="1" x14ac:dyDescent="0.25">
      <c r="A526" s="39"/>
      <c r="B526" s="39"/>
      <c r="C526" s="40"/>
      <c r="D526" s="41"/>
      <c r="E526" s="41"/>
      <c r="F526" s="41"/>
      <c r="G526" s="4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9.5" customHeight="1" x14ac:dyDescent="0.25">
      <c r="A527" s="39"/>
      <c r="B527" s="39"/>
      <c r="C527" s="40"/>
      <c r="D527" s="41"/>
      <c r="E527" s="41"/>
      <c r="F527" s="41"/>
      <c r="G527" s="4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9.5" customHeight="1" x14ac:dyDescent="0.25">
      <c r="A528" s="39"/>
      <c r="B528" s="39"/>
      <c r="C528" s="40"/>
      <c r="D528" s="41"/>
      <c r="E528" s="41"/>
      <c r="F528" s="41"/>
      <c r="G528" s="4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9.5" customHeight="1" x14ac:dyDescent="0.25">
      <c r="A529" s="39"/>
      <c r="B529" s="39"/>
      <c r="C529" s="40"/>
      <c r="D529" s="41"/>
      <c r="E529" s="41"/>
      <c r="F529" s="41"/>
      <c r="G529" s="4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9.5" customHeight="1" x14ac:dyDescent="0.25">
      <c r="A530" s="39"/>
      <c r="B530" s="39"/>
      <c r="C530" s="40"/>
      <c r="D530" s="41"/>
      <c r="E530" s="41"/>
      <c r="F530" s="41"/>
      <c r="G530" s="4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9.5" customHeight="1" x14ac:dyDescent="0.25">
      <c r="A531" s="39"/>
      <c r="B531" s="39"/>
      <c r="C531" s="40"/>
      <c r="D531" s="41"/>
      <c r="E531" s="41"/>
      <c r="F531" s="41"/>
      <c r="G531" s="4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9.5" customHeight="1" x14ac:dyDescent="0.25">
      <c r="A532" s="39"/>
      <c r="B532" s="39"/>
      <c r="C532" s="40"/>
      <c r="D532" s="41"/>
      <c r="E532" s="41"/>
      <c r="F532" s="41"/>
      <c r="G532" s="4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9.5" customHeight="1" x14ac:dyDescent="0.25">
      <c r="A533" s="39"/>
      <c r="B533" s="39"/>
      <c r="C533" s="40"/>
      <c r="D533" s="41"/>
      <c r="E533" s="41"/>
      <c r="F533" s="41"/>
      <c r="G533" s="4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9.5" customHeight="1" x14ac:dyDescent="0.25">
      <c r="A534" s="39"/>
      <c r="B534" s="39"/>
      <c r="C534" s="40"/>
      <c r="D534" s="41"/>
      <c r="E534" s="41"/>
      <c r="F534" s="41"/>
      <c r="G534" s="4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9.5" customHeight="1" x14ac:dyDescent="0.25">
      <c r="A535" s="39"/>
      <c r="B535" s="39"/>
      <c r="C535" s="40"/>
      <c r="D535" s="41"/>
      <c r="E535" s="41"/>
      <c r="F535" s="41"/>
      <c r="G535" s="4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9.5" customHeight="1" x14ac:dyDescent="0.25">
      <c r="A536" s="39"/>
      <c r="B536" s="39"/>
      <c r="C536" s="40"/>
      <c r="D536" s="41"/>
      <c r="E536" s="41"/>
      <c r="F536" s="41"/>
      <c r="G536" s="4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9.5" customHeight="1" x14ac:dyDescent="0.25">
      <c r="A537" s="39"/>
      <c r="B537" s="39"/>
      <c r="C537" s="40"/>
      <c r="D537" s="41"/>
      <c r="E537" s="41"/>
      <c r="F537" s="41"/>
      <c r="G537" s="4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9.5" customHeight="1" x14ac:dyDescent="0.25">
      <c r="A538" s="39"/>
      <c r="B538" s="39"/>
      <c r="C538" s="40"/>
      <c r="D538" s="41"/>
      <c r="E538" s="41"/>
      <c r="F538" s="41"/>
      <c r="G538" s="4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9.5" customHeight="1" x14ac:dyDescent="0.25">
      <c r="A539" s="39"/>
      <c r="B539" s="39"/>
      <c r="C539" s="40"/>
      <c r="D539" s="41"/>
      <c r="E539" s="41"/>
      <c r="F539" s="41"/>
      <c r="G539" s="4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9.5" customHeight="1" x14ac:dyDescent="0.25">
      <c r="A540" s="39"/>
      <c r="B540" s="39"/>
      <c r="C540" s="40"/>
      <c r="D540" s="41"/>
      <c r="E540" s="41"/>
      <c r="F540" s="41"/>
      <c r="G540" s="4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9.5" customHeight="1" x14ac:dyDescent="0.25">
      <c r="A541" s="39"/>
      <c r="B541" s="39"/>
      <c r="C541" s="40"/>
      <c r="D541" s="41"/>
      <c r="E541" s="41"/>
      <c r="F541" s="41"/>
      <c r="G541" s="4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9.5" customHeight="1" x14ac:dyDescent="0.25">
      <c r="A542" s="39"/>
      <c r="B542" s="39"/>
      <c r="C542" s="40"/>
      <c r="D542" s="41"/>
      <c r="E542" s="41"/>
      <c r="F542" s="41"/>
      <c r="G542" s="4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9.5" customHeight="1" x14ac:dyDescent="0.25">
      <c r="A543" s="39"/>
      <c r="B543" s="39"/>
      <c r="C543" s="40"/>
      <c r="D543" s="41"/>
      <c r="E543" s="41"/>
      <c r="F543" s="41"/>
      <c r="G543" s="4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9.5" customHeight="1" x14ac:dyDescent="0.25">
      <c r="A544" s="39"/>
      <c r="B544" s="39"/>
      <c r="C544" s="40"/>
      <c r="D544" s="41"/>
      <c r="E544" s="41"/>
      <c r="F544" s="41"/>
      <c r="G544" s="4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9.5" customHeight="1" x14ac:dyDescent="0.25">
      <c r="A545" s="39"/>
      <c r="B545" s="39"/>
      <c r="C545" s="40"/>
      <c r="D545" s="41"/>
      <c r="E545" s="41"/>
      <c r="F545" s="41"/>
      <c r="G545" s="4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9.5" customHeight="1" x14ac:dyDescent="0.25">
      <c r="A546" s="39"/>
      <c r="B546" s="39"/>
      <c r="C546" s="40"/>
      <c r="D546" s="41"/>
      <c r="E546" s="41"/>
      <c r="F546" s="41"/>
      <c r="G546" s="4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9.5" customHeight="1" x14ac:dyDescent="0.25">
      <c r="A547" s="39"/>
      <c r="B547" s="39"/>
      <c r="C547" s="40"/>
      <c r="D547" s="41"/>
      <c r="E547" s="41"/>
      <c r="F547" s="41"/>
      <c r="G547" s="4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9.5" customHeight="1" x14ac:dyDescent="0.25">
      <c r="A548" s="39"/>
      <c r="B548" s="39"/>
      <c r="C548" s="40"/>
      <c r="D548" s="41"/>
      <c r="E548" s="41"/>
      <c r="F548" s="41"/>
      <c r="G548" s="4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9.5" customHeight="1" x14ac:dyDescent="0.25">
      <c r="A549" s="39"/>
      <c r="B549" s="39"/>
      <c r="C549" s="40"/>
      <c r="D549" s="41"/>
      <c r="E549" s="41"/>
      <c r="F549" s="41"/>
      <c r="G549" s="4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9.5" customHeight="1" x14ac:dyDescent="0.25">
      <c r="A550" s="39"/>
      <c r="B550" s="39"/>
      <c r="C550" s="40"/>
      <c r="D550" s="41"/>
      <c r="E550" s="41"/>
      <c r="F550" s="41"/>
      <c r="G550" s="4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9.5" customHeight="1" x14ac:dyDescent="0.25">
      <c r="A551" s="39"/>
      <c r="B551" s="39"/>
      <c r="C551" s="40"/>
      <c r="D551" s="41"/>
      <c r="E551" s="41"/>
      <c r="F551" s="41"/>
      <c r="G551" s="4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9.5" customHeight="1" x14ac:dyDescent="0.25">
      <c r="A552" s="39"/>
      <c r="B552" s="39"/>
      <c r="C552" s="40"/>
      <c r="D552" s="41"/>
      <c r="E552" s="41"/>
      <c r="F552" s="41"/>
      <c r="G552" s="4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9.5" customHeight="1" x14ac:dyDescent="0.25">
      <c r="A553" s="39"/>
      <c r="B553" s="39"/>
      <c r="C553" s="40"/>
      <c r="D553" s="41"/>
      <c r="E553" s="41"/>
      <c r="F553" s="41"/>
      <c r="G553" s="4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9.5" customHeight="1" x14ac:dyDescent="0.25">
      <c r="A554" s="39"/>
      <c r="B554" s="39"/>
      <c r="C554" s="40"/>
      <c r="D554" s="41"/>
      <c r="E554" s="41"/>
      <c r="F554" s="41"/>
      <c r="G554" s="4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9.5" customHeight="1" x14ac:dyDescent="0.25">
      <c r="A555" s="39"/>
      <c r="B555" s="39"/>
      <c r="C555" s="40"/>
      <c r="D555" s="41"/>
      <c r="E555" s="41"/>
      <c r="F555" s="41"/>
      <c r="G555" s="4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9.5" customHeight="1" x14ac:dyDescent="0.25">
      <c r="A556" s="39"/>
      <c r="B556" s="39"/>
      <c r="C556" s="40"/>
      <c r="D556" s="41"/>
      <c r="E556" s="41"/>
      <c r="F556" s="41"/>
      <c r="G556" s="4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9.5" customHeight="1" x14ac:dyDescent="0.25">
      <c r="A557" s="39"/>
      <c r="B557" s="39"/>
      <c r="C557" s="40"/>
      <c r="D557" s="41"/>
      <c r="E557" s="41"/>
      <c r="F557" s="41"/>
      <c r="G557" s="4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9.5" customHeight="1" x14ac:dyDescent="0.25">
      <c r="A558" s="39"/>
      <c r="B558" s="39"/>
      <c r="C558" s="40"/>
      <c r="D558" s="41"/>
      <c r="E558" s="41"/>
      <c r="F558" s="41"/>
      <c r="G558" s="4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9.5" customHeight="1" x14ac:dyDescent="0.25">
      <c r="A559" s="39"/>
      <c r="B559" s="39"/>
      <c r="C559" s="40"/>
      <c r="D559" s="41"/>
      <c r="E559" s="41"/>
      <c r="F559" s="41"/>
      <c r="G559" s="4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9.5" customHeight="1" x14ac:dyDescent="0.25">
      <c r="A560" s="39"/>
      <c r="B560" s="39"/>
      <c r="C560" s="40"/>
      <c r="D560" s="41"/>
      <c r="E560" s="41"/>
      <c r="F560" s="41"/>
      <c r="G560" s="4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9.5" customHeight="1" x14ac:dyDescent="0.25">
      <c r="A561" s="39"/>
      <c r="B561" s="39"/>
      <c r="C561" s="40"/>
      <c r="D561" s="41"/>
      <c r="E561" s="41"/>
      <c r="F561" s="41"/>
      <c r="G561" s="4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9.5" customHeight="1" x14ac:dyDescent="0.25">
      <c r="A562" s="39"/>
      <c r="B562" s="39"/>
      <c r="C562" s="40"/>
      <c r="D562" s="41"/>
      <c r="E562" s="41"/>
      <c r="F562" s="41"/>
      <c r="G562" s="4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9.5" customHeight="1" x14ac:dyDescent="0.25">
      <c r="A563" s="39"/>
      <c r="B563" s="39"/>
      <c r="C563" s="40"/>
      <c r="D563" s="41"/>
      <c r="E563" s="41"/>
      <c r="F563" s="41"/>
      <c r="G563" s="4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9.5" customHeight="1" x14ac:dyDescent="0.25">
      <c r="A564" s="39"/>
      <c r="B564" s="39"/>
      <c r="C564" s="40"/>
      <c r="D564" s="41"/>
      <c r="E564" s="41"/>
      <c r="F564" s="41"/>
      <c r="G564" s="4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9.5" customHeight="1" x14ac:dyDescent="0.25">
      <c r="A565" s="39"/>
      <c r="B565" s="39"/>
      <c r="C565" s="40"/>
      <c r="D565" s="41"/>
      <c r="E565" s="41"/>
      <c r="F565" s="41"/>
      <c r="G565" s="4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9.5" customHeight="1" x14ac:dyDescent="0.25">
      <c r="A566" s="39"/>
      <c r="B566" s="39"/>
      <c r="C566" s="40"/>
      <c r="D566" s="41"/>
      <c r="E566" s="41"/>
      <c r="F566" s="41"/>
      <c r="G566" s="4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9.5" customHeight="1" x14ac:dyDescent="0.25">
      <c r="A567" s="39"/>
      <c r="B567" s="39"/>
      <c r="C567" s="40"/>
      <c r="D567" s="41"/>
      <c r="E567" s="41"/>
      <c r="F567" s="41"/>
      <c r="G567" s="4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9.5" customHeight="1" x14ac:dyDescent="0.25">
      <c r="A568" s="39"/>
      <c r="B568" s="39"/>
      <c r="C568" s="40"/>
      <c r="D568" s="41"/>
      <c r="E568" s="41"/>
      <c r="F568" s="41"/>
      <c r="G568" s="4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9.5" customHeight="1" x14ac:dyDescent="0.25">
      <c r="A569" s="39"/>
      <c r="B569" s="39"/>
      <c r="C569" s="40"/>
      <c r="D569" s="41"/>
      <c r="E569" s="41"/>
      <c r="F569" s="41"/>
      <c r="G569" s="4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9.5" customHeight="1" x14ac:dyDescent="0.25">
      <c r="A570" s="39"/>
      <c r="B570" s="39"/>
      <c r="C570" s="40"/>
      <c r="D570" s="41"/>
      <c r="E570" s="41"/>
      <c r="F570" s="41"/>
      <c r="G570" s="4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9.5" customHeight="1" x14ac:dyDescent="0.25">
      <c r="A571" s="39"/>
      <c r="B571" s="39"/>
      <c r="C571" s="40"/>
      <c r="D571" s="41"/>
      <c r="E571" s="41"/>
      <c r="F571" s="41"/>
      <c r="G571" s="4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9.5" customHeight="1" x14ac:dyDescent="0.25">
      <c r="A572" s="39"/>
      <c r="B572" s="39"/>
      <c r="C572" s="40"/>
      <c r="D572" s="41"/>
      <c r="E572" s="41"/>
      <c r="F572" s="41"/>
      <c r="G572" s="4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9.5" customHeight="1" x14ac:dyDescent="0.25">
      <c r="A573" s="39"/>
      <c r="B573" s="39"/>
      <c r="C573" s="40"/>
      <c r="D573" s="41"/>
      <c r="E573" s="41"/>
      <c r="F573" s="41"/>
      <c r="G573" s="4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9.5" customHeight="1" x14ac:dyDescent="0.25">
      <c r="A574" s="39"/>
      <c r="B574" s="39"/>
      <c r="C574" s="40"/>
      <c r="D574" s="41"/>
      <c r="E574" s="41"/>
      <c r="F574" s="41"/>
      <c r="G574" s="4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9.5" customHeight="1" x14ac:dyDescent="0.25">
      <c r="A575" s="39"/>
      <c r="B575" s="39"/>
      <c r="C575" s="40"/>
      <c r="D575" s="41"/>
      <c r="E575" s="41"/>
      <c r="F575" s="41"/>
      <c r="G575" s="4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9.5" customHeight="1" x14ac:dyDescent="0.25">
      <c r="A576" s="39"/>
      <c r="B576" s="39"/>
      <c r="C576" s="40"/>
      <c r="D576" s="41"/>
      <c r="E576" s="41"/>
      <c r="F576" s="41"/>
      <c r="G576" s="4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9.5" customHeight="1" x14ac:dyDescent="0.25">
      <c r="A577" s="39"/>
      <c r="B577" s="39"/>
      <c r="C577" s="40"/>
      <c r="D577" s="41"/>
      <c r="E577" s="41"/>
      <c r="F577" s="41"/>
      <c r="G577" s="4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9.5" customHeight="1" x14ac:dyDescent="0.25">
      <c r="A578" s="39"/>
      <c r="B578" s="39"/>
      <c r="C578" s="40"/>
      <c r="D578" s="41"/>
      <c r="E578" s="41"/>
      <c r="F578" s="41"/>
      <c r="G578" s="4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9.5" customHeight="1" x14ac:dyDescent="0.25">
      <c r="A579" s="39"/>
      <c r="B579" s="39"/>
      <c r="C579" s="40"/>
      <c r="D579" s="41"/>
      <c r="E579" s="41"/>
      <c r="F579" s="41"/>
      <c r="G579" s="4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9.5" customHeight="1" x14ac:dyDescent="0.25">
      <c r="A580" s="39"/>
      <c r="B580" s="39"/>
      <c r="C580" s="40"/>
      <c r="D580" s="41"/>
      <c r="E580" s="41"/>
      <c r="F580" s="41"/>
      <c r="G580" s="4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9.5" customHeight="1" x14ac:dyDescent="0.25">
      <c r="A581" s="39"/>
      <c r="B581" s="39"/>
      <c r="C581" s="40"/>
      <c r="D581" s="41"/>
      <c r="E581" s="41"/>
      <c r="F581" s="41"/>
      <c r="G581" s="4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9.5" customHeight="1" x14ac:dyDescent="0.25">
      <c r="A582" s="39"/>
      <c r="B582" s="39"/>
      <c r="C582" s="40"/>
      <c r="D582" s="41"/>
      <c r="E582" s="41"/>
      <c r="F582" s="41"/>
      <c r="G582" s="4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9.5" customHeight="1" x14ac:dyDescent="0.25">
      <c r="A583" s="39"/>
      <c r="B583" s="39"/>
      <c r="C583" s="40"/>
      <c r="D583" s="41"/>
      <c r="E583" s="41"/>
      <c r="F583" s="41"/>
      <c r="G583" s="4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9.5" customHeight="1" x14ac:dyDescent="0.25">
      <c r="A584" s="39"/>
      <c r="B584" s="39"/>
      <c r="C584" s="40"/>
      <c r="D584" s="41"/>
      <c r="E584" s="41"/>
      <c r="F584" s="41"/>
      <c r="G584" s="4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9.5" customHeight="1" x14ac:dyDescent="0.25">
      <c r="A585" s="39"/>
      <c r="B585" s="39"/>
      <c r="C585" s="40"/>
      <c r="D585" s="41"/>
      <c r="E585" s="41"/>
      <c r="F585" s="41"/>
      <c r="G585" s="4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9.5" customHeight="1" x14ac:dyDescent="0.25">
      <c r="A586" s="39"/>
      <c r="B586" s="39"/>
      <c r="C586" s="40"/>
      <c r="D586" s="41"/>
      <c r="E586" s="41"/>
      <c r="F586" s="41"/>
      <c r="G586" s="4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9.5" customHeight="1" x14ac:dyDescent="0.25">
      <c r="A587" s="39"/>
      <c r="B587" s="39"/>
      <c r="C587" s="40"/>
      <c r="D587" s="41"/>
      <c r="E587" s="41"/>
      <c r="F587" s="41"/>
      <c r="G587" s="4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9.5" customHeight="1" x14ac:dyDescent="0.25">
      <c r="A588" s="39"/>
      <c r="B588" s="39"/>
      <c r="C588" s="40"/>
      <c r="D588" s="41"/>
      <c r="E588" s="41"/>
      <c r="F588" s="41"/>
      <c r="G588" s="4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9.5" customHeight="1" x14ac:dyDescent="0.25">
      <c r="A589" s="39"/>
      <c r="B589" s="39"/>
      <c r="C589" s="40"/>
      <c r="D589" s="41"/>
      <c r="E589" s="41"/>
      <c r="F589" s="41"/>
      <c r="G589" s="4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9.5" customHeight="1" x14ac:dyDescent="0.25">
      <c r="A590" s="39"/>
      <c r="B590" s="39"/>
      <c r="C590" s="40"/>
      <c r="D590" s="41"/>
      <c r="E590" s="41"/>
      <c r="F590" s="41"/>
      <c r="G590" s="4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9.5" customHeight="1" x14ac:dyDescent="0.25">
      <c r="A591" s="39"/>
      <c r="B591" s="39"/>
      <c r="C591" s="40"/>
      <c r="D591" s="41"/>
      <c r="E591" s="41"/>
      <c r="F591" s="41"/>
      <c r="G591" s="4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9.5" customHeight="1" x14ac:dyDescent="0.25">
      <c r="A592" s="39"/>
      <c r="B592" s="39"/>
      <c r="C592" s="40"/>
      <c r="D592" s="41"/>
      <c r="E592" s="41"/>
      <c r="F592" s="41"/>
      <c r="G592" s="4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9.5" customHeight="1" x14ac:dyDescent="0.25">
      <c r="A593" s="39"/>
      <c r="B593" s="39"/>
      <c r="C593" s="40"/>
      <c r="D593" s="41"/>
      <c r="E593" s="41"/>
      <c r="F593" s="41"/>
      <c r="G593" s="4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9.5" customHeight="1" x14ac:dyDescent="0.25">
      <c r="A594" s="39"/>
      <c r="B594" s="39"/>
      <c r="C594" s="40"/>
      <c r="D594" s="41"/>
      <c r="E594" s="41"/>
      <c r="F594" s="41"/>
      <c r="G594" s="4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9.5" customHeight="1" x14ac:dyDescent="0.25">
      <c r="A595" s="39"/>
      <c r="B595" s="39"/>
      <c r="C595" s="40"/>
      <c r="D595" s="41"/>
      <c r="E595" s="41"/>
      <c r="F595" s="41"/>
      <c r="G595" s="4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9.5" customHeight="1" x14ac:dyDescent="0.25">
      <c r="A596" s="39"/>
      <c r="B596" s="39"/>
      <c r="C596" s="40"/>
      <c r="D596" s="41"/>
      <c r="E596" s="41"/>
      <c r="F596" s="41"/>
      <c r="G596" s="4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9.5" customHeight="1" x14ac:dyDescent="0.25">
      <c r="A597" s="39"/>
      <c r="B597" s="39"/>
      <c r="C597" s="40"/>
      <c r="D597" s="41"/>
      <c r="E597" s="41"/>
      <c r="F597" s="41"/>
      <c r="G597" s="4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9.5" customHeight="1" x14ac:dyDescent="0.25">
      <c r="A598" s="39"/>
      <c r="B598" s="39"/>
      <c r="C598" s="40"/>
      <c r="D598" s="41"/>
      <c r="E598" s="41"/>
      <c r="F598" s="41"/>
      <c r="G598" s="4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9.5" customHeight="1" x14ac:dyDescent="0.25">
      <c r="A599" s="39"/>
      <c r="B599" s="39"/>
      <c r="C599" s="40"/>
      <c r="D599" s="41"/>
      <c r="E599" s="41"/>
      <c r="F599" s="41"/>
      <c r="G599" s="4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9.5" customHeight="1" x14ac:dyDescent="0.25">
      <c r="A600" s="39"/>
      <c r="B600" s="39"/>
      <c r="C600" s="40"/>
      <c r="D600" s="41"/>
      <c r="E600" s="41"/>
      <c r="F600" s="41"/>
      <c r="G600" s="4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9.5" customHeight="1" x14ac:dyDescent="0.25">
      <c r="A601" s="39"/>
      <c r="B601" s="39"/>
      <c r="C601" s="40"/>
      <c r="D601" s="41"/>
      <c r="E601" s="41"/>
      <c r="F601" s="41"/>
      <c r="G601" s="4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9.5" customHeight="1" x14ac:dyDescent="0.25">
      <c r="A602" s="39"/>
      <c r="B602" s="39"/>
      <c r="C602" s="40"/>
      <c r="D602" s="41"/>
      <c r="E602" s="41"/>
      <c r="F602" s="41"/>
      <c r="G602" s="4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9.5" customHeight="1" x14ac:dyDescent="0.25">
      <c r="A603" s="39"/>
      <c r="B603" s="39"/>
      <c r="C603" s="40"/>
      <c r="D603" s="41"/>
      <c r="E603" s="41"/>
      <c r="F603" s="41"/>
      <c r="G603" s="4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9.5" customHeight="1" x14ac:dyDescent="0.25">
      <c r="A604" s="39"/>
      <c r="B604" s="39"/>
      <c r="C604" s="40"/>
      <c r="D604" s="41"/>
      <c r="E604" s="41"/>
      <c r="F604" s="41"/>
      <c r="G604" s="4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9.5" customHeight="1" x14ac:dyDescent="0.25">
      <c r="A605" s="39"/>
      <c r="B605" s="39"/>
      <c r="C605" s="40"/>
      <c r="D605" s="41"/>
      <c r="E605" s="41"/>
      <c r="F605" s="41"/>
      <c r="G605" s="4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9.5" customHeight="1" x14ac:dyDescent="0.25">
      <c r="A606" s="39"/>
      <c r="B606" s="39"/>
      <c r="C606" s="40"/>
      <c r="D606" s="41"/>
      <c r="E606" s="41"/>
      <c r="F606" s="41"/>
      <c r="G606" s="4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9.5" customHeight="1" x14ac:dyDescent="0.25">
      <c r="A607" s="39"/>
      <c r="B607" s="39"/>
      <c r="C607" s="40"/>
      <c r="D607" s="41"/>
      <c r="E607" s="41"/>
      <c r="F607" s="41"/>
      <c r="G607" s="4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9.5" customHeight="1" x14ac:dyDescent="0.25">
      <c r="A608" s="39"/>
      <c r="B608" s="39"/>
      <c r="C608" s="40"/>
      <c r="D608" s="41"/>
      <c r="E608" s="41"/>
      <c r="F608" s="41"/>
      <c r="G608" s="4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9.5" customHeight="1" x14ac:dyDescent="0.25">
      <c r="A609" s="39"/>
      <c r="B609" s="39"/>
      <c r="C609" s="40"/>
      <c r="D609" s="41"/>
      <c r="E609" s="41"/>
      <c r="F609" s="41"/>
      <c r="G609" s="4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9.5" customHeight="1" x14ac:dyDescent="0.25">
      <c r="A610" s="39"/>
      <c r="B610" s="39"/>
      <c r="C610" s="40"/>
      <c r="D610" s="41"/>
      <c r="E610" s="41"/>
      <c r="F610" s="41"/>
      <c r="G610" s="4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9.5" customHeight="1" x14ac:dyDescent="0.25">
      <c r="A611" s="39"/>
      <c r="B611" s="39"/>
      <c r="C611" s="40"/>
      <c r="D611" s="41"/>
      <c r="E611" s="41"/>
      <c r="F611" s="41"/>
      <c r="G611" s="4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9.5" customHeight="1" x14ac:dyDescent="0.25">
      <c r="A612" s="39"/>
      <c r="B612" s="39"/>
      <c r="C612" s="40"/>
      <c r="D612" s="41"/>
      <c r="E612" s="41"/>
      <c r="F612" s="41"/>
      <c r="G612" s="4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9.5" customHeight="1" x14ac:dyDescent="0.25">
      <c r="A613" s="39"/>
      <c r="B613" s="39"/>
      <c r="C613" s="40"/>
      <c r="D613" s="41"/>
      <c r="E613" s="41"/>
      <c r="F613" s="41"/>
      <c r="G613" s="4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9.5" customHeight="1" x14ac:dyDescent="0.25">
      <c r="A614" s="39"/>
      <c r="B614" s="39"/>
      <c r="C614" s="40"/>
      <c r="D614" s="41"/>
      <c r="E614" s="41"/>
      <c r="F614" s="41"/>
      <c r="G614" s="4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9.5" customHeight="1" x14ac:dyDescent="0.25">
      <c r="A615" s="39"/>
      <c r="B615" s="39"/>
      <c r="C615" s="40"/>
      <c r="D615" s="41"/>
      <c r="E615" s="41"/>
      <c r="F615" s="41"/>
      <c r="G615" s="4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9.5" customHeight="1" x14ac:dyDescent="0.25">
      <c r="A616" s="39"/>
      <c r="B616" s="39"/>
      <c r="C616" s="40"/>
      <c r="D616" s="41"/>
      <c r="E616" s="41"/>
      <c r="F616" s="41"/>
      <c r="G616" s="4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9.5" customHeight="1" x14ac:dyDescent="0.25">
      <c r="A617" s="39"/>
      <c r="B617" s="39"/>
      <c r="C617" s="40"/>
      <c r="D617" s="41"/>
      <c r="E617" s="41"/>
      <c r="F617" s="41"/>
      <c r="G617" s="4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9.5" customHeight="1" x14ac:dyDescent="0.25">
      <c r="A618" s="39"/>
      <c r="B618" s="39"/>
      <c r="C618" s="40"/>
      <c r="D618" s="41"/>
      <c r="E618" s="41"/>
      <c r="F618" s="41"/>
      <c r="G618" s="4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9.5" customHeight="1" x14ac:dyDescent="0.25">
      <c r="A619" s="39"/>
      <c r="B619" s="39"/>
      <c r="C619" s="40"/>
      <c r="D619" s="41"/>
      <c r="E619" s="41"/>
      <c r="F619" s="41"/>
      <c r="G619" s="4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9.5" customHeight="1" x14ac:dyDescent="0.25">
      <c r="A620" s="39"/>
      <c r="B620" s="39"/>
      <c r="C620" s="40"/>
      <c r="D620" s="41"/>
      <c r="E620" s="41"/>
      <c r="F620" s="41"/>
      <c r="G620" s="4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9.5" customHeight="1" x14ac:dyDescent="0.25">
      <c r="A621" s="39"/>
      <c r="B621" s="39"/>
      <c r="C621" s="40"/>
      <c r="D621" s="41"/>
      <c r="E621" s="41"/>
      <c r="F621" s="41"/>
      <c r="G621" s="4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9.5" customHeight="1" x14ac:dyDescent="0.25">
      <c r="A622" s="39"/>
      <c r="B622" s="39"/>
      <c r="C622" s="40"/>
      <c r="D622" s="41"/>
      <c r="E622" s="41"/>
      <c r="F622" s="41"/>
      <c r="G622" s="4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9.5" customHeight="1" x14ac:dyDescent="0.25">
      <c r="A623" s="39"/>
      <c r="B623" s="39"/>
      <c r="C623" s="40"/>
      <c r="D623" s="41"/>
      <c r="E623" s="41"/>
      <c r="F623" s="41"/>
      <c r="G623" s="4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9.5" customHeight="1" x14ac:dyDescent="0.25">
      <c r="A624" s="39"/>
      <c r="B624" s="39"/>
      <c r="C624" s="40"/>
      <c r="D624" s="41"/>
      <c r="E624" s="41"/>
      <c r="F624" s="41"/>
      <c r="G624" s="4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9.5" customHeight="1" x14ac:dyDescent="0.25">
      <c r="A625" s="39"/>
      <c r="B625" s="39"/>
      <c r="C625" s="40"/>
      <c r="D625" s="41"/>
      <c r="E625" s="41"/>
      <c r="F625" s="41"/>
      <c r="G625" s="4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9.5" customHeight="1" x14ac:dyDescent="0.25">
      <c r="A626" s="39"/>
      <c r="B626" s="39"/>
      <c r="C626" s="40"/>
      <c r="D626" s="41"/>
      <c r="E626" s="41"/>
      <c r="F626" s="41"/>
      <c r="G626" s="4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9.5" customHeight="1" x14ac:dyDescent="0.25">
      <c r="A627" s="39"/>
      <c r="B627" s="39"/>
      <c r="C627" s="40"/>
      <c r="D627" s="41"/>
      <c r="E627" s="41"/>
      <c r="F627" s="41"/>
      <c r="G627" s="4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9.5" customHeight="1" x14ac:dyDescent="0.25">
      <c r="A628" s="39"/>
      <c r="B628" s="39"/>
      <c r="C628" s="40"/>
      <c r="D628" s="41"/>
      <c r="E628" s="41"/>
      <c r="F628" s="41"/>
      <c r="G628" s="4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9.5" customHeight="1" x14ac:dyDescent="0.25">
      <c r="A629" s="39"/>
      <c r="B629" s="39"/>
      <c r="C629" s="40"/>
      <c r="D629" s="41"/>
      <c r="E629" s="41"/>
      <c r="F629" s="41"/>
      <c r="G629" s="4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9.5" customHeight="1" x14ac:dyDescent="0.25">
      <c r="A630" s="39"/>
      <c r="B630" s="39"/>
      <c r="C630" s="40"/>
      <c r="D630" s="41"/>
      <c r="E630" s="41"/>
      <c r="F630" s="41"/>
      <c r="G630" s="4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9.5" customHeight="1" x14ac:dyDescent="0.25">
      <c r="A631" s="39"/>
      <c r="B631" s="39"/>
      <c r="C631" s="40"/>
      <c r="D631" s="41"/>
      <c r="E631" s="41"/>
      <c r="F631" s="41"/>
      <c r="G631" s="4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9.5" customHeight="1" x14ac:dyDescent="0.25">
      <c r="A632" s="39"/>
      <c r="B632" s="39"/>
      <c r="C632" s="40"/>
      <c r="D632" s="41"/>
      <c r="E632" s="41"/>
      <c r="F632" s="41"/>
      <c r="G632" s="4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9.5" customHeight="1" x14ac:dyDescent="0.25">
      <c r="A633" s="39"/>
      <c r="B633" s="39"/>
      <c r="C633" s="40"/>
      <c r="D633" s="41"/>
      <c r="E633" s="41"/>
      <c r="F633" s="41"/>
      <c r="G633" s="4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9.5" customHeight="1" x14ac:dyDescent="0.25">
      <c r="A634" s="39"/>
      <c r="B634" s="39"/>
      <c r="C634" s="40"/>
      <c r="D634" s="41"/>
      <c r="E634" s="41"/>
      <c r="F634" s="41"/>
      <c r="G634" s="4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9.5" customHeight="1" x14ac:dyDescent="0.25">
      <c r="A635" s="39"/>
      <c r="B635" s="39"/>
      <c r="C635" s="40"/>
      <c r="D635" s="41"/>
      <c r="E635" s="41"/>
      <c r="F635" s="41"/>
      <c r="G635" s="4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9.5" customHeight="1" x14ac:dyDescent="0.25">
      <c r="A636" s="39"/>
      <c r="B636" s="39"/>
      <c r="C636" s="40"/>
      <c r="D636" s="41"/>
      <c r="E636" s="41"/>
      <c r="F636" s="41"/>
      <c r="G636" s="4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9.5" customHeight="1" x14ac:dyDescent="0.25">
      <c r="A637" s="39"/>
      <c r="B637" s="39"/>
      <c r="C637" s="40"/>
      <c r="D637" s="41"/>
      <c r="E637" s="41"/>
      <c r="F637" s="41"/>
      <c r="G637" s="4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9.5" customHeight="1" x14ac:dyDescent="0.25">
      <c r="A638" s="39"/>
      <c r="B638" s="39"/>
      <c r="C638" s="40"/>
      <c r="D638" s="41"/>
      <c r="E638" s="41"/>
      <c r="F638" s="41"/>
      <c r="G638" s="4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9.5" customHeight="1" x14ac:dyDescent="0.25">
      <c r="A639" s="39"/>
      <c r="B639" s="39"/>
      <c r="C639" s="40"/>
      <c r="D639" s="41"/>
      <c r="E639" s="41"/>
      <c r="F639" s="41"/>
      <c r="G639" s="4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9.5" customHeight="1" x14ac:dyDescent="0.25">
      <c r="A640" s="39"/>
      <c r="B640" s="39"/>
      <c r="C640" s="40"/>
      <c r="D640" s="41"/>
      <c r="E640" s="41"/>
      <c r="F640" s="41"/>
      <c r="G640" s="4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9.5" customHeight="1" x14ac:dyDescent="0.25">
      <c r="A641" s="39"/>
      <c r="B641" s="39"/>
      <c r="C641" s="40"/>
      <c r="D641" s="41"/>
      <c r="E641" s="41"/>
      <c r="F641" s="41"/>
      <c r="G641" s="4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9.5" customHeight="1" x14ac:dyDescent="0.25">
      <c r="A642" s="39"/>
      <c r="B642" s="39"/>
      <c r="C642" s="40"/>
      <c r="D642" s="41"/>
      <c r="E642" s="41"/>
      <c r="F642" s="41"/>
      <c r="G642" s="4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9.5" customHeight="1" x14ac:dyDescent="0.25">
      <c r="A643" s="39"/>
      <c r="B643" s="39"/>
      <c r="C643" s="40"/>
      <c r="D643" s="41"/>
      <c r="E643" s="41"/>
      <c r="F643" s="41"/>
      <c r="G643" s="4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9.5" customHeight="1" x14ac:dyDescent="0.25">
      <c r="A644" s="39"/>
      <c r="B644" s="39"/>
      <c r="C644" s="40"/>
      <c r="D644" s="41"/>
      <c r="E644" s="41"/>
      <c r="F644" s="41"/>
      <c r="G644" s="4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9.5" customHeight="1" x14ac:dyDescent="0.25">
      <c r="A645" s="39"/>
      <c r="B645" s="39"/>
      <c r="C645" s="40"/>
      <c r="D645" s="41"/>
      <c r="E645" s="41"/>
      <c r="F645" s="41"/>
      <c r="G645" s="4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9.5" customHeight="1" x14ac:dyDescent="0.25">
      <c r="A646" s="39"/>
      <c r="B646" s="39"/>
      <c r="C646" s="40"/>
      <c r="D646" s="41"/>
      <c r="E646" s="41"/>
      <c r="F646" s="41"/>
      <c r="G646" s="4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9.5" customHeight="1" x14ac:dyDescent="0.25">
      <c r="A647" s="39"/>
      <c r="B647" s="39"/>
      <c r="C647" s="40"/>
      <c r="D647" s="41"/>
      <c r="E647" s="41"/>
      <c r="F647" s="41"/>
      <c r="G647" s="4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9.5" customHeight="1" x14ac:dyDescent="0.25">
      <c r="A648" s="39"/>
      <c r="B648" s="39"/>
      <c r="C648" s="40"/>
      <c r="D648" s="41"/>
      <c r="E648" s="41"/>
      <c r="F648" s="41"/>
      <c r="G648" s="4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9.5" customHeight="1" x14ac:dyDescent="0.25">
      <c r="A649" s="39"/>
      <c r="B649" s="39"/>
      <c r="C649" s="40"/>
      <c r="D649" s="41"/>
      <c r="E649" s="41"/>
      <c r="F649" s="41"/>
      <c r="G649" s="4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9.5" customHeight="1" x14ac:dyDescent="0.25">
      <c r="A650" s="39"/>
      <c r="B650" s="39"/>
      <c r="C650" s="40"/>
      <c r="D650" s="41"/>
      <c r="E650" s="41"/>
      <c r="F650" s="41"/>
      <c r="G650" s="4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9.5" customHeight="1" x14ac:dyDescent="0.25">
      <c r="A651" s="39"/>
      <c r="B651" s="39"/>
      <c r="C651" s="40"/>
      <c r="D651" s="41"/>
      <c r="E651" s="41"/>
      <c r="F651" s="41"/>
      <c r="G651" s="4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9.5" customHeight="1" x14ac:dyDescent="0.25">
      <c r="A652" s="39"/>
      <c r="B652" s="39"/>
      <c r="C652" s="40"/>
      <c r="D652" s="41"/>
      <c r="E652" s="41"/>
      <c r="F652" s="41"/>
      <c r="G652" s="4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9.5" customHeight="1" x14ac:dyDescent="0.25">
      <c r="A653" s="39"/>
      <c r="B653" s="39"/>
      <c r="C653" s="40"/>
      <c r="D653" s="41"/>
      <c r="E653" s="41"/>
      <c r="F653" s="41"/>
      <c r="G653" s="4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9.5" customHeight="1" x14ac:dyDescent="0.25">
      <c r="A654" s="39"/>
      <c r="B654" s="39"/>
      <c r="C654" s="40"/>
      <c r="D654" s="41"/>
      <c r="E654" s="41"/>
      <c r="F654" s="41"/>
      <c r="G654" s="4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9.5" customHeight="1" x14ac:dyDescent="0.25">
      <c r="A655" s="39"/>
      <c r="B655" s="39"/>
      <c r="C655" s="40"/>
      <c r="D655" s="41"/>
      <c r="E655" s="41"/>
      <c r="F655" s="41"/>
      <c r="G655" s="4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9.5" customHeight="1" x14ac:dyDescent="0.25">
      <c r="A656" s="39"/>
      <c r="B656" s="39"/>
      <c r="C656" s="40"/>
      <c r="D656" s="41"/>
      <c r="E656" s="41"/>
      <c r="F656" s="41"/>
      <c r="G656" s="4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9.5" customHeight="1" x14ac:dyDescent="0.25">
      <c r="A657" s="39"/>
      <c r="B657" s="39"/>
      <c r="C657" s="40"/>
      <c r="D657" s="41"/>
      <c r="E657" s="41"/>
      <c r="F657" s="41"/>
      <c r="G657" s="4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9.5" customHeight="1" x14ac:dyDescent="0.25">
      <c r="A658" s="39"/>
      <c r="B658" s="39"/>
      <c r="C658" s="40"/>
      <c r="D658" s="41"/>
      <c r="E658" s="41"/>
      <c r="F658" s="41"/>
      <c r="G658" s="4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9.5" customHeight="1" x14ac:dyDescent="0.25">
      <c r="A659" s="39"/>
      <c r="B659" s="39"/>
      <c r="C659" s="40"/>
      <c r="D659" s="41"/>
      <c r="E659" s="41"/>
      <c r="F659" s="41"/>
      <c r="G659" s="4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9.5" customHeight="1" x14ac:dyDescent="0.25">
      <c r="A660" s="39"/>
      <c r="B660" s="39"/>
      <c r="C660" s="40"/>
      <c r="D660" s="41"/>
      <c r="E660" s="41"/>
      <c r="F660" s="41"/>
      <c r="G660" s="4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9.5" customHeight="1" x14ac:dyDescent="0.25">
      <c r="A661" s="39"/>
      <c r="B661" s="39"/>
      <c r="C661" s="40"/>
      <c r="D661" s="41"/>
      <c r="E661" s="41"/>
      <c r="F661" s="41"/>
      <c r="G661" s="4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9.5" customHeight="1" x14ac:dyDescent="0.25">
      <c r="A662" s="39"/>
      <c r="B662" s="39"/>
      <c r="C662" s="40"/>
      <c r="D662" s="41"/>
      <c r="E662" s="41"/>
      <c r="F662" s="41"/>
      <c r="G662" s="4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9.5" customHeight="1" x14ac:dyDescent="0.25">
      <c r="A663" s="39"/>
      <c r="B663" s="39"/>
      <c r="C663" s="40"/>
      <c r="D663" s="41"/>
      <c r="E663" s="41"/>
      <c r="F663" s="41"/>
      <c r="G663" s="4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9.5" customHeight="1" x14ac:dyDescent="0.25">
      <c r="A664" s="39"/>
      <c r="B664" s="39"/>
      <c r="C664" s="40"/>
      <c r="D664" s="41"/>
      <c r="E664" s="41"/>
      <c r="F664" s="41"/>
      <c r="G664" s="4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9.5" customHeight="1" x14ac:dyDescent="0.25">
      <c r="A665" s="39"/>
      <c r="B665" s="39"/>
      <c r="C665" s="40"/>
      <c r="D665" s="41"/>
      <c r="E665" s="41"/>
      <c r="F665" s="41"/>
      <c r="G665" s="4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9.5" customHeight="1" x14ac:dyDescent="0.25">
      <c r="A666" s="39"/>
      <c r="B666" s="39"/>
      <c r="C666" s="40"/>
      <c r="D666" s="41"/>
      <c r="E666" s="41"/>
      <c r="F666" s="41"/>
      <c r="G666" s="4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9.5" customHeight="1" x14ac:dyDescent="0.25">
      <c r="A667" s="39"/>
      <c r="B667" s="39"/>
      <c r="C667" s="40"/>
      <c r="D667" s="41"/>
      <c r="E667" s="41"/>
      <c r="F667" s="41"/>
      <c r="G667" s="4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9.5" customHeight="1" x14ac:dyDescent="0.25">
      <c r="A668" s="39"/>
      <c r="B668" s="39"/>
      <c r="C668" s="40"/>
      <c r="D668" s="41"/>
      <c r="E668" s="41"/>
      <c r="F668" s="41"/>
      <c r="G668" s="4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9.5" customHeight="1" x14ac:dyDescent="0.25">
      <c r="A669" s="39"/>
      <c r="B669" s="39"/>
      <c r="C669" s="40"/>
      <c r="D669" s="41"/>
      <c r="E669" s="41"/>
      <c r="F669" s="41"/>
      <c r="G669" s="4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9.5" customHeight="1" x14ac:dyDescent="0.25">
      <c r="A670" s="39"/>
      <c r="B670" s="39"/>
      <c r="C670" s="40"/>
      <c r="D670" s="41"/>
      <c r="E670" s="41"/>
      <c r="F670" s="41"/>
      <c r="G670" s="4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9.5" customHeight="1" x14ac:dyDescent="0.25">
      <c r="A671" s="39"/>
      <c r="B671" s="39"/>
      <c r="C671" s="40"/>
      <c r="D671" s="41"/>
      <c r="E671" s="41"/>
      <c r="F671" s="41"/>
      <c r="G671" s="4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9.5" customHeight="1" x14ac:dyDescent="0.25">
      <c r="A672" s="39"/>
      <c r="B672" s="39"/>
      <c r="C672" s="40"/>
      <c r="D672" s="41"/>
      <c r="E672" s="41"/>
      <c r="F672" s="41"/>
      <c r="G672" s="4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9.5" customHeight="1" x14ac:dyDescent="0.25">
      <c r="A673" s="39"/>
      <c r="B673" s="39"/>
      <c r="C673" s="40"/>
      <c r="D673" s="41"/>
      <c r="E673" s="41"/>
      <c r="F673" s="41"/>
      <c r="G673" s="4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9.5" customHeight="1" x14ac:dyDescent="0.25">
      <c r="A674" s="39"/>
      <c r="B674" s="39"/>
      <c r="C674" s="40"/>
      <c r="D674" s="41"/>
      <c r="E674" s="41"/>
      <c r="F674" s="41"/>
      <c r="G674" s="4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9.5" customHeight="1" x14ac:dyDescent="0.25">
      <c r="A675" s="39"/>
      <c r="B675" s="39"/>
      <c r="C675" s="40"/>
      <c r="D675" s="41"/>
      <c r="E675" s="41"/>
      <c r="F675" s="41"/>
      <c r="G675" s="4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9.5" customHeight="1" x14ac:dyDescent="0.25">
      <c r="A676" s="39"/>
      <c r="B676" s="39"/>
      <c r="C676" s="40"/>
      <c r="D676" s="41"/>
      <c r="E676" s="41"/>
      <c r="F676" s="41"/>
      <c r="G676" s="4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9.5" customHeight="1" x14ac:dyDescent="0.25">
      <c r="A677" s="39"/>
      <c r="B677" s="39"/>
      <c r="C677" s="40"/>
      <c r="D677" s="41"/>
      <c r="E677" s="41"/>
      <c r="F677" s="41"/>
      <c r="G677" s="4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9.5" customHeight="1" x14ac:dyDescent="0.25">
      <c r="A678" s="39"/>
      <c r="B678" s="39"/>
      <c r="C678" s="40"/>
      <c r="D678" s="41"/>
      <c r="E678" s="41"/>
      <c r="F678" s="41"/>
      <c r="G678" s="4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9.5" customHeight="1" x14ac:dyDescent="0.25">
      <c r="A679" s="39"/>
      <c r="B679" s="39"/>
      <c r="C679" s="40"/>
      <c r="D679" s="41"/>
      <c r="E679" s="41"/>
      <c r="F679" s="41"/>
      <c r="G679" s="4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9.5" customHeight="1" x14ac:dyDescent="0.25">
      <c r="A680" s="39"/>
      <c r="B680" s="39"/>
      <c r="C680" s="40"/>
      <c r="D680" s="41"/>
      <c r="E680" s="41"/>
      <c r="F680" s="41"/>
      <c r="G680" s="4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9.5" customHeight="1" x14ac:dyDescent="0.25">
      <c r="A681" s="39"/>
      <c r="B681" s="39"/>
      <c r="C681" s="40"/>
      <c r="D681" s="41"/>
      <c r="E681" s="41"/>
      <c r="F681" s="41"/>
      <c r="G681" s="4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9.5" customHeight="1" x14ac:dyDescent="0.25">
      <c r="A682" s="39"/>
      <c r="B682" s="39"/>
      <c r="C682" s="40"/>
      <c r="D682" s="41"/>
      <c r="E682" s="41"/>
      <c r="F682" s="41"/>
      <c r="G682" s="4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9.5" customHeight="1" x14ac:dyDescent="0.25">
      <c r="A683" s="39"/>
      <c r="B683" s="39"/>
      <c r="C683" s="40"/>
      <c r="D683" s="41"/>
      <c r="E683" s="41"/>
      <c r="F683" s="41"/>
      <c r="G683" s="4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9.5" customHeight="1" x14ac:dyDescent="0.25">
      <c r="A684" s="39"/>
      <c r="B684" s="39"/>
      <c r="C684" s="40"/>
      <c r="D684" s="41"/>
      <c r="E684" s="41"/>
      <c r="F684" s="41"/>
      <c r="G684" s="4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9.5" customHeight="1" x14ac:dyDescent="0.25">
      <c r="A685" s="39"/>
      <c r="B685" s="39"/>
      <c r="C685" s="40"/>
      <c r="D685" s="41"/>
      <c r="E685" s="41"/>
      <c r="F685" s="41"/>
      <c r="G685" s="4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9.5" customHeight="1" x14ac:dyDescent="0.25">
      <c r="A686" s="39"/>
      <c r="B686" s="39"/>
      <c r="C686" s="40"/>
      <c r="D686" s="41"/>
      <c r="E686" s="41"/>
      <c r="F686" s="41"/>
      <c r="G686" s="4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9.5" customHeight="1" x14ac:dyDescent="0.25">
      <c r="A687" s="39"/>
      <c r="B687" s="39"/>
      <c r="C687" s="40"/>
      <c r="D687" s="41"/>
      <c r="E687" s="41"/>
      <c r="F687" s="41"/>
      <c r="G687" s="4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9.5" customHeight="1" x14ac:dyDescent="0.25">
      <c r="A688" s="39"/>
      <c r="B688" s="39"/>
      <c r="C688" s="40"/>
      <c r="D688" s="41"/>
      <c r="E688" s="41"/>
      <c r="F688" s="41"/>
      <c r="G688" s="4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9.5" customHeight="1" x14ac:dyDescent="0.25">
      <c r="A689" s="39"/>
      <c r="B689" s="39"/>
      <c r="C689" s="40"/>
      <c r="D689" s="41"/>
      <c r="E689" s="41"/>
      <c r="F689" s="41"/>
      <c r="G689" s="4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9.5" customHeight="1" x14ac:dyDescent="0.25">
      <c r="A690" s="39"/>
      <c r="B690" s="39"/>
      <c r="C690" s="40"/>
      <c r="D690" s="41"/>
      <c r="E690" s="41"/>
      <c r="F690" s="41"/>
      <c r="G690" s="4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9.5" customHeight="1" x14ac:dyDescent="0.25">
      <c r="A691" s="39"/>
      <c r="B691" s="39"/>
      <c r="C691" s="40"/>
      <c r="D691" s="41"/>
      <c r="E691" s="41"/>
      <c r="F691" s="41"/>
      <c r="G691" s="4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9.5" customHeight="1" x14ac:dyDescent="0.25">
      <c r="A692" s="39"/>
      <c r="B692" s="39"/>
      <c r="C692" s="40"/>
      <c r="D692" s="41"/>
      <c r="E692" s="41"/>
      <c r="F692" s="41"/>
      <c r="G692" s="4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9.5" customHeight="1" x14ac:dyDescent="0.25">
      <c r="A693" s="39"/>
      <c r="B693" s="39"/>
      <c r="C693" s="40"/>
      <c r="D693" s="41"/>
      <c r="E693" s="41"/>
      <c r="F693" s="41"/>
      <c r="G693" s="4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9.5" customHeight="1" x14ac:dyDescent="0.25">
      <c r="A694" s="39"/>
      <c r="B694" s="39"/>
      <c r="C694" s="40"/>
      <c r="D694" s="41"/>
      <c r="E694" s="41"/>
      <c r="F694" s="41"/>
      <c r="G694" s="4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9.5" customHeight="1" x14ac:dyDescent="0.25">
      <c r="A695" s="39"/>
      <c r="B695" s="39"/>
      <c r="C695" s="40"/>
      <c r="D695" s="41"/>
      <c r="E695" s="41"/>
      <c r="F695" s="41"/>
      <c r="G695" s="4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9.5" customHeight="1" x14ac:dyDescent="0.25">
      <c r="A696" s="39"/>
      <c r="B696" s="39"/>
      <c r="C696" s="40"/>
      <c r="D696" s="41"/>
      <c r="E696" s="41"/>
      <c r="F696" s="41"/>
      <c r="G696" s="4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9.5" customHeight="1" x14ac:dyDescent="0.25">
      <c r="A697" s="39"/>
      <c r="B697" s="39"/>
      <c r="C697" s="40"/>
      <c r="D697" s="41"/>
      <c r="E697" s="41"/>
      <c r="F697" s="41"/>
      <c r="G697" s="4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9.5" customHeight="1" x14ac:dyDescent="0.25">
      <c r="A698" s="39"/>
      <c r="B698" s="39"/>
      <c r="C698" s="40"/>
      <c r="D698" s="41"/>
      <c r="E698" s="41"/>
      <c r="F698" s="41"/>
      <c r="G698" s="4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9.5" customHeight="1" x14ac:dyDescent="0.25">
      <c r="A699" s="39"/>
      <c r="B699" s="39"/>
      <c r="C699" s="40"/>
      <c r="D699" s="41"/>
      <c r="E699" s="41"/>
      <c r="F699" s="41"/>
      <c r="G699" s="4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9.5" customHeight="1" x14ac:dyDescent="0.25">
      <c r="A700" s="39"/>
      <c r="B700" s="39"/>
      <c r="C700" s="40"/>
      <c r="D700" s="41"/>
      <c r="E700" s="41"/>
      <c r="F700" s="41"/>
      <c r="G700" s="4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9.5" customHeight="1" x14ac:dyDescent="0.25">
      <c r="A701" s="39"/>
      <c r="B701" s="39"/>
      <c r="C701" s="40"/>
      <c r="D701" s="41"/>
      <c r="E701" s="41"/>
      <c r="F701" s="41"/>
      <c r="G701" s="4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9.5" customHeight="1" x14ac:dyDescent="0.25">
      <c r="A702" s="39"/>
      <c r="B702" s="39"/>
      <c r="C702" s="40"/>
      <c r="D702" s="41"/>
      <c r="E702" s="41"/>
      <c r="F702" s="41"/>
      <c r="G702" s="4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9.5" customHeight="1" x14ac:dyDescent="0.25">
      <c r="A703" s="39"/>
      <c r="B703" s="39"/>
      <c r="C703" s="40"/>
      <c r="D703" s="41"/>
      <c r="E703" s="41"/>
      <c r="F703" s="41"/>
      <c r="G703" s="4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9.5" customHeight="1" x14ac:dyDescent="0.25">
      <c r="A704" s="39"/>
      <c r="B704" s="39"/>
      <c r="C704" s="40"/>
      <c r="D704" s="41"/>
      <c r="E704" s="41"/>
      <c r="F704" s="41"/>
      <c r="G704" s="4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9.5" customHeight="1" x14ac:dyDescent="0.25">
      <c r="A705" s="39"/>
      <c r="B705" s="39"/>
      <c r="C705" s="40"/>
      <c r="D705" s="41"/>
      <c r="E705" s="41"/>
      <c r="F705" s="41"/>
      <c r="G705" s="4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9.5" customHeight="1" x14ac:dyDescent="0.25">
      <c r="A706" s="39"/>
      <c r="B706" s="39"/>
      <c r="C706" s="40"/>
      <c r="D706" s="41"/>
      <c r="E706" s="41"/>
      <c r="F706" s="41"/>
      <c r="G706" s="4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9.5" customHeight="1" x14ac:dyDescent="0.25">
      <c r="A707" s="39"/>
      <c r="B707" s="39"/>
      <c r="C707" s="40"/>
      <c r="D707" s="41"/>
      <c r="E707" s="41"/>
      <c r="F707" s="41"/>
      <c r="G707" s="4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9.5" customHeight="1" x14ac:dyDescent="0.25">
      <c r="A708" s="39"/>
      <c r="B708" s="39"/>
      <c r="C708" s="40"/>
      <c r="D708" s="41"/>
      <c r="E708" s="41"/>
      <c r="F708" s="41"/>
      <c r="G708" s="4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9.5" customHeight="1" x14ac:dyDescent="0.25">
      <c r="A709" s="39"/>
      <c r="B709" s="39"/>
      <c r="C709" s="40"/>
      <c r="D709" s="41"/>
      <c r="E709" s="41"/>
      <c r="F709" s="41"/>
      <c r="G709" s="4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9.5" customHeight="1" x14ac:dyDescent="0.25">
      <c r="A710" s="39"/>
      <c r="B710" s="39"/>
      <c r="C710" s="40"/>
      <c r="D710" s="41"/>
      <c r="E710" s="41"/>
      <c r="F710" s="41"/>
      <c r="G710" s="4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9.5" customHeight="1" x14ac:dyDescent="0.25">
      <c r="A711" s="39"/>
      <c r="B711" s="39"/>
      <c r="C711" s="40"/>
      <c r="D711" s="41"/>
      <c r="E711" s="41"/>
      <c r="F711" s="41"/>
      <c r="G711" s="4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9.5" customHeight="1" x14ac:dyDescent="0.25">
      <c r="A712" s="39"/>
      <c r="B712" s="39"/>
      <c r="C712" s="40"/>
      <c r="D712" s="41"/>
      <c r="E712" s="41"/>
      <c r="F712" s="41"/>
      <c r="G712" s="4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9.5" customHeight="1" x14ac:dyDescent="0.25">
      <c r="A713" s="39"/>
      <c r="B713" s="39"/>
      <c r="C713" s="40"/>
      <c r="D713" s="41"/>
      <c r="E713" s="41"/>
      <c r="F713" s="41"/>
      <c r="G713" s="4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9.5" customHeight="1" x14ac:dyDescent="0.25">
      <c r="A714" s="39"/>
      <c r="B714" s="39"/>
      <c r="C714" s="40"/>
      <c r="D714" s="41"/>
      <c r="E714" s="41"/>
      <c r="F714" s="41"/>
      <c r="G714" s="4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9.5" customHeight="1" x14ac:dyDescent="0.25">
      <c r="A715" s="39"/>
      <c r="B715" s="39"/>
      <c r="C715" s="40"/>
      <c r="D715" s="41"/>
      <c r="E715" s="41"/>
      <c r="F715" s="41"/>
      <c r="G715" s="4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9.5" customHeight="1" x14ac:dyDescent="0.25">
      <c r="A716" s="39"/>
      <c r="B716" s="39"/>
      <c r="C716" s="40"/>
      <c r="D716" s="41"/>
      <c r="E716" s="41"/>
      <c r="F716" s="41"/>
      <c r="G716" s="4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9.5" customHeight="1" x14ac:dyDescent="0.25">
      <c r="A717" s="39"/>
      <c r="B717" s="39"/>
      <c r="C717" s="40"/>
      <c r="D717" s="41"/>
      <c r="E717" s="41"/>
      <c r="F717" s="41"/>
      <c r="G717" s="4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9.5" customHeight="1" x14ac:dyDescent="0.25">
      <c r="A718" s="39"/>
      <c r="B718" s="39"/>
      <c r="C718" s="40"/>
      <c r="D718" s="41"/>
      <c r="E718" s="41"/>
      <c r="F718" s="41"/>
      <c r="G718" s="4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9.5" customHeight="1" x14ac:dyDescent="0.25">
      <c r="A719" s="39"/>
      <c r="B719" s="39"/>
      <c r="C719" s="40"/>
      <c r="D719" s="41"/>
      <c r="E719" s="41"/>
      <c r="F719" s="41"/>
      <c r="G719" s="4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9.5" customHeight="1" x14ac:dyDescent="0.25">
      <c r="A720" s="39"/>
      <c r="B720" s="39"/>
      <c r="C720" s="40"/>
      <c r="D720" s="41"/>
      <c r="E720" s="41"/>
      <c r="F720" s="41"/>
      <c r="G720" s="4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9.5" customHeight="1" x14ac:dyDescent="0.25">
      <c r="A721" s="39"/>
      <c r="B721" s="39"/>
      <c r="C721" s="40"/>
      <c r="D721" s="41"/>
      <c r="E721" s="41"/>
      <c r="F721" s="41"/>
      <c r="G721" s="4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9.5" customHeight="1" x14ac:dyDescent="0.25">
      <c r="A722" s="39"/>
      <c r="B722" s="39"/>
      <c r="C722" s="40"/>
      <c r="D722" s="41"/>
      <c r="E722" s="41"/>
      <c r="F722" s="41"/>
      <c r="G722" s="4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9.5" customHeight="1" x14ac:dyDescent="0.25">
      <c r="A723" s="39"/>
      <c r="B723" s="39"/>
      <c r="C723" s="40"/>
      <c r="D723" s="41"/>
      <c r="E723" s="41"/>
      <c r="F723" s="41"/>
      <c r="G723" s="4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9.5" customHeight="1" x14ac:dyDescent="0.25">
      <c r="A724" s="39"/>
      <c r="B724" s="39"/>
      <c r="C724" s="40"/>
      <c r="D724" s="41"/>
      <c r="E724" s="41"/>
      <c r="F724" s="41"/>
      <c r="G724" s="4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9.5" customHeight="1" x14ac:dyDescent="0.25">
      <c r="A725" s="39"/>
      <c r="B725" s="39"/>
      <c r="C725" s="40"/>
      <c r="D725" s="41"/>
      <c r="E725" s="41"/>
      <c r="F725" s="41"/>
      <c r="G725" s="4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9.5" customHeight="1" x14ac:dyDescent="0.25">
      <c r="A726" s="39"/>
      <c r="B726" s="39"/>
      <c r="C726" s="40"/>
      <c r="D726" s="41"/>
      <c r="E726" s="41"/>
      <c r="F726" s="41"/>
      <c r="G726" s="4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9.5" customHeight="1" x14ac:dyDescent="0.25">
      <c r="A727" s="39"/>
      <c r="B727" s="39"/>
      <c r="C727" s="40"/>
      <c r="D727" s="41"/>
      <c r="E727" s="41"/>
      <c r="F727" s="41"/>
      <c r="G727" s="4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9.5" customHeight="1" x14ac:dyDescent="0.25">
      <c r="A728" s="39"/>
      <c r="B728" s="39"/>
      <c r="C728" s="40"/>
      <c r="D728" s="41"/>
      <c r="E728" s="41"/>
      <c r="F728" s="41"/>
      <c r="G728" s="4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9.5" customHeight="1" x14ac:dyDescent="0.25">
      <c r="A729" s="39"/>
      <c r="B729" s="39"/>
      <c r="C729" s="40"/>
      <c r="D729" s="41"/>
      <c r="E729" s="41"/>
      <c r="F729" s="41"/>
      <c r="G729" s="4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9.5" customHeight="1" x14ac:dyDescent="0.25">
      <c r="A730" s="39"/>
      <c r="B730" s="39"/>
      <c r="C730" s="40"/>
      <c r="D730" s="41"/>
      <c r="E730" s="41"/>
      <c r="F730" s="41"/>
      <c r="G730" s="4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9.5" customHeight="1" x14ac:dyDescent="0.25">
      <c r="A731" s="39"/>
      <c r="B731" s="39"/>
      <c r="C731" s="40"/>
      <c r="D731" s="41"/>
      <c r="E731" s="41"/>
      <c r="F731" s="41"/>
      <c r="G731" s="4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9.5" customHeight="1" x14ac:dyDescent="0.25">
      <c r="A732" s="39"/>
      <c r="B732" s="39"/>
      <c r="C732" s="40"/>
      <c r="D732" s="41"/>
      <c r="E732" s="41"/>
      <c r="F732" s="41"/>
      <c r="G732" s="4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9.5" customHeight="1" x14ac:dyDescent="0.25">
      <c r="A733" s="39"/>
      <c r="B733" s="39"/>
      <c r="C733" s="40"/>
      <c r="D733" s="41"/>
      <c r="E733" s="41"/>
      <c r="F733" s="41"/>
      <c r="G733" s="4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9.5" customHeight="1" x14ac:dyDescent="0.25">
      <c r="A734" s="39"/>
      <c r="B734" s="39"/>
      <c r="C734" s="40"/>
      <c r="D734" s="41"/>
      <c r="E734" s="41"/>
      <c r="F734" s="41"/>
      <c r="G734" s="4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9.5" customHeight="1" x14ac:dyDescent="0.25">
      <c r="A735" s="39"/>
      <c r="B735" s="39"/>
      <c r="C735" s="40"/>
      <c r="D735" s="41"/>
      <c r="E735" s="41"/>
      <c r="F735" s="41"/>
      <c r="G735" s="4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9.5" customHeight="1" x14ac:dyDescent="0.25">
      <c r="A736" s="39"/>
      <c r="B736" s="39"/>
      <c r="C736" s="40"/>
      <c r="D736" s="41"/>
      <c r="E736" s="41"/>
      <c r="F736" s="41"/>
      <c r="G736" s="4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9.5" customHeight="1" x14ac:dyDescent="0.25">
      <c r="A737" s="39"/>
      <c r="B737" s="39"/>
      <c r="C737" s="40"/>
      <c r="D737" s="41"/>
      <c r="E737" s="41"/>
      <c r="F737" s="41"/>
      <c r="G737" s="4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9.5" customHeight="1" x14ac:dyDescent="0.25">
      <c r="A738" s="39"/>
      <c r="B738" s="39"/>
      <c r="C738" s="40"/>
      <c r="D738" s="41"/>
      <c r="E738" s="41"/>
      <c r="F738" s="41"/>
      <c r="G738" s="4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9.5" customHeight="1" x14ac:dyDescent="0.25">
      <c r="A739" s="39"/>
      <c r="B739" s="39"/>
      <c r="C739" s="40"/>
      <c r="D739" s="41"/>
      <c r="E739" s="41"/>
      <c r="F739" s="41"/>
      <c r="G739" s="4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9.5" customHeight="1" x14ac:dyDescent="0.25">
      <c r="A740" s="39"/>
      <c r="B740" s="39"/>
      <c r="C740" s="40"/>
      <c r="D740" s="41"/>
      <c r="E740" s="41"/>
      <c r="F740" s="41"/>
      <c r="G740" s="4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9.5" customHeight="1" x14ac:dyDescent="0.25">
      <c r="A741" s="39"/>
      <c r="B741" s="39"/>
      <c r="C741" s="40"/>
      <c r="D741" s="41"/>
      <c r="E741" s="41"/>
      <c r="F741" s="41"/>
      <c r="G741" s="4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9.5" customHeight="1" x14ac:dyDescent="0.25">
      <c r="A742" s="39"/>
      <c r="B742" s="39"/>
      <c r="C742" s="40"/>
      <c r="D742" s="41"/>
      <c r="E742" s="41"/>
      <c r="F742" s="41"/>
      <c r="G742" s="4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9.5" customHeight="1" x14ac:dyDescent="0.25">
      <c r="A743" s="39"/>
      <c r="B743" s="39"/>
      <c r="C743" s="40"/>
      <c r="D743" s="41"/>
      <c r="E743" s="41"/>
      <c r="F743" s="41"/>
      <c r="G743" s="4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9.5" customHeight="1" x14ac:dyDescent="0.25">
      <c r="A744" s="39"/>
      <c r="B744" s="39"/>
      <c r="C744" s="40"/>
      <c r="D744" s="41"/>
      <c r="E744" s="41"/>
      <c r="F744" s="41"/>
      <c r="G744" s="4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9.5" customHeight="1" x14ac:dyDescent="0.25">
      <c r="A745" s="39"/>
      <c r="B745" s="39"/>
      <c r="C745" s="40"/>
      <c r="D745" s="41"/>
      <c r="E745" s="41"/>
      <c r="F745" s="41"/>
      <c r="G745" s="4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9.5" customHeight="1" x14ac:dyDescent="0.25">
      <c r="A746" s="39"/>
      <c r="B746" s="39"/>
      <c r="C746" s="40"/>
      <c r="D746" s="41"/>
      <c r="E746" s="41"/>
      <c r="F746" s="41"/>
      <c r="G746" s="4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9.5" customHeight="1" x14ac:dyDescent="0.25">
      <c r="A747" s="39"/>
      <c r="B747" s="39"/>
      <c r="C747" s="40"/>
      <c r="D747" s="41"/>
      <c r="E747" s="41"/>
      <c r="F747" s="41"/>
      <c r="G747" s="4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9.5" customHeight="1" x14ac:dyDescent="0.25">
      <c r="A748" s="39"/>
      <c r="B748" s="39"/>
      <c r="C748" s="40"/>
      <c r="D748" s="41"/>
      <c r="E748" s="41"/>
      <c r="F748" s="41"/>
      <c r="G748" s="4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9.5" customHeight="1" x14ac:dyDescent="0.25">
      <c r="A749" s="39"/>
      <c r="B749" s="39"/>
      <c r="C749" s="40"/>
      <c r="D749" s="41"/>
      <c r="E749" s="41"/>
      <c r="F749" s="41"/>
      <c r="G749" s="4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9.5" customHeight="1" x14ac:dyDescent="0.25">
      <c r="A750" s="39"/>
      <c r="B750" s="39"/>
      <c r="C750" s="40"/>
      <c r="D750" s="41"/>
      <c r="E750" s="41"/>
      <c r="F750" s="41"/>
      <c r="G750" s="4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9.5" customHeight="1" x14ac:dyDescent="0.25">
      <c r="A751" s="39"/>
      <c r="B751" s="39"/>
      <c r="C751" s="40"/>
      <c r="D751" s="41"/>
      <c r="E751" s="41"/>
      <c r="F751" s="41"/>
      <c r="G751" s="4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9.5" customHeight="1" x14ac:dyDescent="0.25">
      <c r="A752" s="39"/>
      <c r="B752" s="39"/>
      <c r="C752" s="40"/>
      <c r="D752" s="41"/>
      <c r="E752" s="41"/>
      <c r="F752" s="41"/>
      <c r="G752" s="4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9.5" customHeight="1" x14ac:dyDescent="0.25">
      <c r="A753" s="39"/>
      <c r="B753" s="39"/>
      <c r="C753" s="40"/>
      <c r="D753" s="41"/>
      <c r="E753" s="41"/>
      <c r="F753" s="41"/>
      <c r="G753" s="4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9.5" customHeight="1" x14ac:dyDescent="0.25">
      <c r="A754" s="39"/>
      <c r="B754" s="39"/>
      <c r="C754" s="40"/>
      <c r="D754" s="41"/>
      <c r="E754" s="41"/>
      <c r="F754" s="41"/>
      <c r="G754" s="4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9.5" customHeight="1" x14ac:dyDescent="0.25">
      <c r="A755" s="39"/>
      <c r="B755" s="39"/>
      <c r="C755" s="40"/>
      <c r="D755" s="41"/>
      <c r="E755" s="41"/>
      <c r="F755" s="41"/>
      <c r="G755" s="4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9.5" customHeight="1" x14ac:dyDescent="0.25">
      <c r="A756" s="39"/>
      <c r="B756" s="39"/>
      <c r="C756" s="40"/>
      <c r="D756" s="41"/>
      <c r="E756" s="41"/>
      <c r="F756" s="41"/>
      <c r="G756" s="4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9.5" customHeight="1" x14ac:dyDescent="0.25">
      <c r="A757" s="39"/>
      <c r="B757" s="39"/>
      <c r="C757" s="40"/>
      <c r="D757" s="41"/>
      <c r="E757" s="41"/>
      <c r="F757" s="41"/>
      <c r="G757" s="4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9.5" customHeight="1" x14ac:dyDescent="0.25">
      <c r="A758" s="39"/>
      <c r="B758" s="39"/>
      <c r="C758" s="40"/>
      <c r="D758" s="41"/>
      <c r="E758" s="41"/>
      <c r="F758" s="41"/>
      <c r="G758" s="4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9.5" customHeight="1" x14ac:dyDescent="0.25">
      <c r="A759" s="39"/>
      <c r="B759" s="39"/>
      <c r="C759" s="40"/>
      <c r="D759" s="41"/>
      <c r="E759" s="41"/>
      <c r="F759" s="41"/>
      <c r="G759" s="4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9.5" customHeight="1" x14ac:dyDescent="0.25">
      <c r="A760" s="39"/>
      <c r="B760" s="39"/>
      <c r="C760" s="40"/>
      <c r="D760" s="41"/>
      <c r="E760" s="41"/>
      <c r="F760" s="41"/>
      <c r="G760" s="4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9.5" customHeight="1" x14ac:dyDescent="0.25">
      <c r="A761" s="39"/>
      <c r="B761" s="39"/>
      <c r="C761" s="40"/>
      <c r="D761" s="41"/>
      <c r="E761" s="41"/>
      <c r="F761" s="41"/>
      <c r="G761" s="4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9.5" customHeight="1" x14ac:dyDescent="0.25">
      <c r="A762" s="39"/>
      <c r="B762" s="39"/>
      <c r="C762" s="40"/>
      <c r="D762" s="41"/>
      <c r="E762" s="41"/>
      <c r="F762" s="41"/>
      <c r="G762" s="4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9.5" customHeight="1" x14ac:dyDescent="0.25">
      <c r="A763" s="39"/>
      <c r="B763" s="39"/>
      <c r="C763" s="40"/>
      <c r="D763" s="41"/>
      <c r="E763" s="41"/>
      <c r="F763" s="41"/>
      <c r="G763" s="4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9.5" customHeight="1" x14ac:dyDescent="0.25">
      <c r="A764" s="39"/>
      <c r="B764" s="39"/>
      <c r="C764" s="40"/>
      <c r="D764" s="41"/>
      <c r="E764" s="41"/>
      <c r="F764" s="41"/>
      <c r="G764" s="4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9.5" customHeight="1" x14ac:dyDescent="0.25">
      <c r="A765" s="39"/>
      <c r="B765" s="39"/>
      <c r="C765" s="40"/>
      <c r="D765" s="41"/>
      <c r="E765" s="41"/>
      <c r="F765" s="41"/>
      <c r="G765" s="4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9.5" customHeight="1" x14ac:dyDescent="0.25">
      <c r="A766" s="39"/>
      <c r="B766" s="39"/>
      <c r="C766" s="40"/>
      <c r="D766" s="41"/>
      <c r="E766" s="41"/>
      <c r="F766" s="41"/>
      <c r="G766" s="4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9.5" customHeight="1" x14ac:dyDescent="0.25">
      <c r="A767" s="39"/>
      <c r="B767" s="39"/>
      <c r="C767" s="40"/>
      <c r="D767" s="41"/>
      <c r="E767" s="41"/>
      <c r="F767" s="41"/>
      <c r="G767" s="4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9.5" customHeight="1" x14ac:dyDescent="0.25">
      <c r="A768" s="39"/>
      <c r="B768" s="39"/>
      <c r="C768" s="40"/>
      <c r="D768" s="41"/>
      <c r="E768" s="41"/>
      <c r="F768" s="41"/>
      <c r="G768" s="4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9.5" customHeight="1" x14ac:dyDescent="0.25">
      <c r="A769" s="39"/>
      <c r="B769" s="39"/>
      <c r="C769" s="40"/>
      <c r="D769" s="41"/>
      <c r="E769" s="41"/>
      <c r="F769" s="41"/>
      <c r="G769" s="4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9.5" customHeight="1" x14ac:dyDescent="0.25">
      <c r="A770" s="39"/>
      <c r="B770" s="39"/>
      <c r="C770" s="40"/>
      <c r="D770" s="41"/>
      <c r="E770" s="41"/>
      <c r="F770" s="41"/>
      <c r="G770" s="4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9.5" customHeight="1" x14ac:dyDescent="0.25">
      <c r="A771" s="39"/>
      <c r="B771" s="39"/>
      <c r="C771" s="40"/>
      <c r="D771" s="41"/>
      <c r="E771" s="41"/>
      <c r="F771" s="41"/>
      <c r="G771" s="4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9.5" customHeight="1" x14ac:dyDescent="0.25">
      <c r="A772" s="39"/>
      <c r="B772" s="39"/>
      <c r="C772" s="40"/>
      <c r="D772" s="41"/>
      <c r="E772" s="41"/>
      <c r="F772" s="41"/>
      <c r="G772" s="4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9.5" customHeight="1" x14ac:dyDescent="0.25">
      <c r="A773" s="39"/>
      <c r="B773" s="39"/>
      <c r="C773" s="40"/>
      <c r="D773" s="41"/>
      <c r="E773" s="41"/>
      <c r="F773" s="41"/>
      <c r="G773" s="4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9.5" customHeight="1" x14ac:dyDescent="0.25">
      <c r="A774" s="39"/>
      <c r="B774" s="39"/>
      <c r="C774" s="40"/>
      <c r="D774" s="41"/>
      <c r="E774" s="41"/>
      <c r="F774" s="41"/>
      <c r="G774" s="4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9.5" customHeight="1" x14ac:dyDescent="0.25">
      <c r="A775" s="39"/>
      <c r="B775" s="39"/>
      <c r="C775" s="40"/>
      <c r="D775" s="41"/>
      <c r="E775" s="41"/>
      <c r="F775" s="41"/>
      <c r="G775" s="4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9.5" customHeight="1" x14ac:dyDescent="0.25">
      <c r="A776" s="39"/>
      <c r="B776" s="39"/>
      <c r="C776" s="40"/>
      <c r="D776" s="41"/>
      <c r="E776" s="41"/>
      <c r="F776" s="41"/>
      <c r="G776" s="4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9.5" customHeight="1" x14ac:dyDescent="0.25">
      <c r="A777" s="39"/>
      <c r="B777" s="39"/>
      <c r="C777" s="40"/>
      <c r="D777" s="41"/>
      <c r="E777" s="41"/>
      <c r="F777" s="41"/>
      <c r="G777" s="4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9.5" customHeight="1" x14ac:dyDescent="0.25">
      <c r="A778" s="39"/>
      <c r="B778" s="39"/>
      <c r="C778" s="40"/>
      <c r="D778" s="41"/>
      <c r="E778" s="41"/>
      <c r="F778" s="41"/>
      <c r="G778" s="4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9.5" customHeight="1" x14ac:dyDescent="0.25">
      <c r="A779" s="39"/>
      <c r="B779" s="39"/>
      <c r="C779" s="40"/>
      <c r="D779" s="41"/>
      <c r="E779" s="41"/>
      <c r="F779" s="41"/>
      <c r="G779" s="4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9.5" customHeight="1" x14ac:dyDescent="0.25">
      <c r="A780" s="39"/>
      <c r="B780" s="39"/>
      <c r="C780" s="40"/>
      <c r="D780" s="41"/>
      <c r="E780" s="41"/>
      <c r="F780" s="41"/>
      <c r="G780" s="4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9.5" customHeight="1" x14ac:dyDescent="0.25">
      <c r="A781" s="39"/>
      <c r="B781" s="39"/>
      <c r="C781" s="40"/>
      <c r="D781" s="41"/>
      <c r="E781" s="41"/>
      <c r="F781" s="41"/>
      <c r="G781" s="4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9.5" customHeight="1" x14ac:dyDescent="0.25">
      <c r="A782" s="39"/>
      <c r="B782" s="39"/>
      <c r="C782" s="40"/>
      <c r="D782" s="41"/>
      <c r="E782" s="41"/>
      <c r="F782" s="41"/>
      <c r="G782" s="4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9.5" customHeight="1" x14ac:dyDescent="0.25">
      <c r="A783" s="39"/>
      <c r="B783" s="39"/>
      <c r="C783" s="40"/>
      <c r="D783" s="41"/>
      <c r="E783" s="41"/>
      <c r="F783" s="41"/>
      <c r="G783" s="4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9.5" customHeight="1" x14ac:dyDescent="0.25">
      <c r="A784" s="39"/>
      <c r="B784" s="39"/>
      <c r="C784" s="40"/>
      <c r="D784" s="41"/>
      <c r="E784" s="41"/>
      <c r="F784" s="41"/>
      <c r="G784" s="4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9.5" customHeight="1" x14ac:dyDescent="0.25">
      <c r="A785" s="39"/>
      <c r="B785" s="39"/>
      <c r="C785" s="40"/>
      <c r="D785" s="41"/>
      <c r="E785" s="41"/>
      <c r="F785" s="41"/>
      <c r="G785" s="4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9.5" customHeight="1" x14ac:dyDescent="0.25">
      <c r="A786" s="39"/>
      <c r="B786" s="39"/>
      <c r="C786" s="40"/>
      <c r="D786" s="41"/>
      <c r="E786" s="41"/>
      <c r="F786" s="41"/>
      <c r="G786" s="4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9.5" customHeight="1" x14ac:dyDescent="0.25">
      <c r="A787" s="39"/>
      <c r="B787" s="39"/>
      <c r="C787" s="40"/>
      <c r="D787" s="41"/>
      <c r="E787" s="41"/>
      <c r="F787" s="41"/>
      <c r="G787" s="4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9.5" customHeight="1" x14ac:dyDescent="0.25">
      <c r="A788" s="39"/>
      <c r="B788" s="39"/>
      <c r="C788" s="40"/>
      <c r="D788" s="41"/>
      <c r="E788" s="41"/>
      <c r="F788" s="41"/>
      <c r="G788" s="4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9.5" customHeight="1" x14ac:dyDescent="0.25">
      <c r="A789" s="39"/>
      <c r="B789" s="39"/>
      <c r="C789" s="40"/>
      <c r="D789" s="41"/>
      <c r="E789" s="41"/>
      <c r="F789" s="41"/>
      <c r="G789" s="4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9.5" customHeight="1" x14ac:dyDescent="0.25">
      <c r="A790" s="39"/>
      <c r="B790" s="39"/>
      <c r="C790" s="40"/>
      <c r="D790" s="41"/>
      <c r="E790" s="41"/>
      <c r="F790" s="41"/>
      <c r="G790" s="4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9.5" customHeight="1" x14ac:dyDescent="0.25">
      <c r="A791" s="39"/>
      <c r="B791" s="39"/>
      <c r="C791" s="40"/>
      <c r="D791" s="41"/>
      <c r="E791" s="41"/>
      <c r="F791" s="41"/>
      <c r="G791" s="4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9.5" customHeight="1" x14ac:dyDescent="0.25">
      <c r="A792" s="39"/>
      <c r="B792" s="39"/>
      <c r="C792" s="40"/>
      <c r="D792" s="41"/>
      <c r="E792" s="41"/>
      <c r="F792" s="41"/>
      <c r="G792" s="4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9.5" customHeight="1" x14ac:dyDescent="0.25">
      <c r="A793" s="39"/>
      <c r="B793" s="39"/>
      <c r="C793" s="40"/>
      <c r="D793" s="41"/>
      <c r="E793" s="41"/>
      <c r="F793" s="41"/>
      <c r="G793" s="4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9.5" customHeight="1" x14ac:dyDescent="0.25">
      <c r="A794" s="39"/>
      <c r="B794" s="39"/>
      <c r="C794" s="40"/>
      <c r="D794" s="41"/>
      <c r="E794" s="41"/>
      <c r="F794" s="41"/>
      <c r="G794" s="4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9.5" customHeight="1" x14ac:dyDescent="0.25">
      <c r="A795" s="39"/>
      <c r="B795" s="39"/>
      <c r="C795" s="40"/>
      <c r="D795" s="41"/>
      <c r="E795" s="41"/>
      <c r="F795" s="41"/>
      <c r="G795" s="4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9.5" customHeight="1" x14ac:dyDescent="0.25">
      <c r="A796" s="39"/>
      <c r="B796" s="39"/>
      <c r="C796" s="40"/>
      <c r="D796" s="41"/>
      <c r="E796" s="41"/>
      <c r="F796" s="41"/>
      <c r="G796" s="4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9.5" customHeight="1" x14ac:dyDescent="0.25">
      <c r="A797" s="39"/>
      <c r="B797" s="39"/>
      <c r="C797" s="40"/>
      <c r="D797" s="41"/>
      <c r="E797" s="41"/>
      <c r="F797" s="41"/>
      <c r="G797" s="4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9.5" customHeight="1" x14ac:dyDescent="0.25">
      <c r="A798" s="39"/>
      <c r="B798" s="39"/>
      <c r="C798" s="40"/>
      <c r="D798" s="41"/>
      <c r="E798" s="41"/>
      <c r="F798" s="41"/>
      <c r="G798" s="4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9.5" customHeight="1" x14ac:dyDescent="0.25">
      <c r="A799" s="39"/>
      <c r="B799" s="39"/>
      <c r="C799" s="40"/>
      <c r="D799" s="41"/>
      <c r="E799" s="41"/>
      <c r="F799" s="41"/>
      <c r="G799" s="4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9.5" customHeight="1" x14ac:dyDescent="0.25">
      <c r="A800" s="39"/>
      <c r="B800" s="39"/>
      <c r="C800" s="40"/>
      <c r="D800" s="41"/>
      <c r="E800" s="41"/>
      <c r="F800" s="41"/>
      <c r="G800" s="4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9.5" customHeight="1" x14ac:dyDescent="0.25">
      <c r="A801" s="39"/>
      <c r="B801" s="39"/>
      <c r="C801" s="40"/>
      <c r="D801" s="41"/>
      <c r="E801" s="41"/>
      <c r="F801" s="41"/>
      <c r="G801" s="4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9.5" customHeight="1" x14ac:dyDescent="0.25">
      <c r="A802" s="39"/>
      <c r="B802" s="39"/>
      <c r="C802" s="40"/>
      <c r="D802" s="41"/>
      <c r="E802" s="41"/>
      <c r="F802" s="41"/>
      <c r="G802" s="4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9.5" customHeight="1" x14ac:dyDescent="0.25">
      <c r="A803" s="39"/>
      <c r="B803" s="39"/>
      <c r="C803" s="40"/>
      <c r="D803" s="41"/>
      <c r="E803" s="41"/>
      <c r="F803" s="41"/>
      <c r="G803" s="4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9.5" customHeight="1" x14ac:dyDescent="0.25">
      <c r="A804" s="39"/>
      <c r="B804" s="39"/>
      <c r="C804" s="40"/>
      <c r="D804" s="41"/>
      <c r="E804" s="41"/>
      <c r="F804" s="41"/>
      <c r="G804" s="4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9.5" customHeight="1" x14ac:dyDescent="0.25">
      <c r="A805" s="39"/>
      <c r="B805" s="39"/>
      <c r="C805" s="40"/>
      <c r="D805" s="41"/>
      <c r="E805" s="41"/>
      <c r="F805" s="41"/>
      <c r="G805" s="4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9.5" customHeight="1" x14ac:dyDescent="0.25">
      <c r="A806" s="39"/>
      <c r="B806" s="39"/>
      <c r="C806" s="40"/>
      <c r="D806" s="41"/>
      <c r="E806" s="41"/>
      <c r="F806" s="41"/>
      <c r="G806" s="4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9.5" customHeight="1" x14ac:dyDescent="0.25">
      <c r="A807" s="39"/>
      <c r="B807" s="39"/>
      <c r="C807" s="40"/>
      <c r="D807" s="41"/>
      <c r="E807" s="41"/>
      <c r="F807" s="41"/>
      <c r="G807" s="4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9.5" customHeight="1" x14ac:dyDescent="0.25">
      <c r="A808" s="39"/>
      <c r="B808" s="39"/>
      <c r="C808" s="40"/>
      <c r="D808" s="41"/>
      <c r="E808" s="41"/>
      <c r="F808" s="41"/>
      <c r="G808" s="4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9.5" customHeight="1" x14ac:dyDescent="0.25">
      <c r="A809" s="39"/>
      <c r="B809" s="39"/>
      <c r="C809" s="40"/>
      <c r="D809" s="41"/>
      <c r="E809" s="41"/>
      <c r="F809" s="41"/>
      <c r="G809" s="4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9.5" customHeight="1" x14ac:dyDescent="0.25">
      <c r="A810" s="39"/>
      <c r="B810" s="39"/>
      <c r="C810" s="40"/>
      <c r="D810" s="41"/>
      <c r="E810" s="41"/>
      <c r="F810" s="41"/>
      <c r="G810" s="4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9.5" customHeight="1" x14ac:dyDescent="0.25">
      <c r="A811" s="39"/>
      <c r="B811" s="39"/>
      <c r="C811" s="40"/>
      <c r="D811" s="41"/>
      <c r="E811" s="41"/>
      <c r="F811" s="41"/>
      <c r="G811" s="4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9.5" customHeight="1" x14ac:dyDescent="0.25">
      <c r="A812" s="39"/>
      <c r="B812" s="39"/>
      <c r="C812" s="40"/>
      <c r="D812" s="41"/>
      <c r="E812" s="41"/>
      <c r="F812" s="41"/>
      <c r="G812" s="4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9.5" customHeight="1" x14ac:dyDescent="0.25">
      <c r="A813" s="39"/>
      <c r="B813" s="39"/>
      <c r="C813" s="40"/>
      <c r="D813" s="41"/>
      <c r="E813" s="41"/>
      <c r="F813" s="41"/>
      <c r="G813" s="4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9.5" customHeight="1" x14ac:dyDescent="0.25">
      <c r="A814" s="39"/>
      <c r="B814" s="39"/>
      <c r="C814" s="40"/>
      <c r="D814" s="41"/>
      <c r="E814" s="41"/>
      <c r="F814" s="41"/>
      <c r="G814" s="4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9.5" customHeight="1" x14ac:dyDescent="0.25">
      <c r="A815" s="39"/>
      <c r="B815" s="39"/>
      <c r="C815" s="40"/>
      <c r="D815" s="41"/>
      <c r="E815" s="41"/>
      <c r="F815" s="41"/>
      <c r="G815" s="4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9.5" customHeight="1" x14ac:dyDescent="0.25">
      <c r="A816" s="39"/>
      <c r="B816" s="39"/>
      <c r="C816" s="40"/>
      <c r="D816" s="41"/>
      <c r="E816" s="41"/>
      <c r="F816" s="41"/>
      <c r="G816" s="4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9.5" customHeight="1" x14ac:dyDescent="0.25">
      <c r="A817" s="39"/>
      <c r="B817" s="39"/>
      <c r="C817" s="40"/>
      <c r="D817" s="41"/>
      <c r="E817" s="41"/>
      <c r="F817" s="41"/>
      <c r="G817" s="4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9.5" customHeight="1" x14ac:dyDescent="0.25">
      <c r="A818" s="39"/>
      <c r="B818" s="39"/>
      <c r="C818" s="40"/>
      <c r="D818" s="41"/>
      <c r="E818" s="41"/>
      <c r="F818" s="41"/>
      <c r="G818" s="4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9.5" customHeight="1" x14ac:dyDescent="0.25">
      <c r="A819" s="39"/>
      <c r="B819" s="39"/>
      <c r="C819" s="40"/>
      <c r="D819" s="41"/>
      <c r="E819" s="41"/>
      <c r="F819" s="41"/>
      <c r="G819" s="4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9.5" customHeight="1" x14ac:dyDescent="0.25">
      <c r="A820" s="39"/>
      <c r="B820" s="39"/>
      <c r="C820" s="40"/>
      <c r="D820" s="41"/>
      <c r="E820" s="41"/>
      <c r="F820" s="41"/>
      <c r="G820" s="4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9.5" customHeight="1" x14ac:dyDescent="0.25">
      <c r="A821" s="39"/>
      <c r="B821" s="39"/>
      <c r="C821" s="40"/>
      <c r="D821" s="41"/>
      <c r="E821" s="41"/>
      <c r="F821" s="41"/>
      <c r="G821" s="4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9.5" customHeight="1" x14ac:dyDescent="0.25">
      <c r="A822" s="39"/>
      <c r="B822" s="39"/>
      <c r="C822" s="40"/>
      <c r="D822" s="41"/>
      <c r="E822" s="41"/>
      <c r="F822" s="41"/>
      <c r="G822" s="4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9.5" customHeight="1" x14ac:dyDescent="0.25">
      <c r="A823" s="39"/>
      <c r="B823" s="39"/>
      <c r="C823" s="40"/>
      <c r="D823" s="41"/>
      <c r="E823" s="41"/>
      <c r="F823" s="41"/>
      <c r="G823" s="4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9.5" customHeight="1" x14ac:dyDescent="0.25">
      <c r="A824" s="39"/>
      <c r="B824" s="39"/>
      <c r="C824" s="40"/>
      <c r="D824" s="41"/>
      <c r="E824" s="41"/>
      <c r="F824" s="41"/>
      <c r="G824" s="4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9.5" customHeight="1" x14ac:dyDescent="0.25">
      <c r="A825" s="39"/>
      <c r="B825" s="39"/>
      <c r="C825" s="40"/>
      <c r="D825" s="41"/>
      <c r="E825" s="41"/>
      <c r="F825" s="41"/>
      <c r="G825" s="4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9.5" customHeight="1" x14ac:dyDescent="0.25">
      <c r="A826" s="39"/>
      <c r="B826" s="39"/>
      <c r="C826" s="40"/>
      <c r="D826" s="41"/>
      <c r="E826" s="41"/>
      <c r="F826" s="41"/>
      <c r="G826" s="4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9.5" customHeight="1" x14ac:dyDescent="0.25">
      <c r="A827" s="39"/>
      <c r="B827" s="39"/>
      <c r="C827" s="40"/>
      <c r="D827" s="41"/>
      <c r="E827" s="41"/>
      <c r="F827" s="41"/>
      <c r="G827" s="4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9.5" customHeight="1" x14ac:dyDescent="0.25">
      <c r="A828" s="39"/>
      <c r="B828" s="39"/>
      <c r="C828" s="40"/>
      <c r="D828" s="41"/>
      <c r="E828" s="41"/>
      <c r="F828" s="41"/>
      <c r="G828" s="4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9.5" customHeight="1" x14ac:dyDescent="0.25">
      <c r="A829" s="39"/>
      <c r="B829" s="39"/>
      <c r="C829" s="40"/>
      <c r="D829" s="41"/>
      <c r="E829" s="41"/>
      <c r="F829" s="41"/>
      <c r="G829" s="4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9.5" customHeight="1" x14ac:dyDescent="0.25">
      <c r="A830" s="39"/>
      <c r="B830" s="39"/>
      <c r="C830" s="40"/>
      <c r="D830" s="41"/>
      <c r="E830" s="41"/>
      <c r="F830" s="41"/>
      <c r="G830" s="4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9.5" customHeight="1" x14ac:dyDescent="0.25">
      <c r="A831" s="39"/>
      <c r="B831" s="39"/>
      <c r="C831" s="40"/>
      <c r="D831" s="41"/>
      <c r="E831" s="41"/>
      <c r="F831" s="41"/>
      <c r="G831" s="4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9.5" customHeight="1" x14ac:dyDescent="0.25">
      <c r="A832" s="39"/>
      <c r="B832" s="39"/>
      <c r="C832" s="40"/>
      <c r="D832" s="41"/>
      <c r="E832" s="41"/>
      <c r="F832" s="41"/>
      <c r="G832" s="4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9.5" customHeight="1" x14ac:dyDescent="0.25">
      <c r="A833" s="39"/>
      <c r="B833" s="39"/>
      <c r="C833" s="40"/>
      <c r="D833" s="41"/>
      <c r="E833" s="41"/>
      <c r="F833" s="41"/>
      <c r="G833" s="4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9.5" customHeight="1" x14ac:dyDescent="0.25">
      <c r="A834" s="39"/>
      <c r="B834" s="39"/>
      <c r="C834" s="40"/>
      <c r="D834" s="41"/>
      <c r="E834" s="41"/>
      <c r="F834" s="41"/>
      <c r="G834" s="4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9.5" customHeight="1" x14ac:dyDescent="0.25">
      <c r="A835" s="39"/>
      <c r="B835" s="39"/>
      <c r="C835" s="40"/>
      <c r="D835" s="41"/>
      <c r="E835" s="41"/>
      <c r="F835" s="41"/>
      <c r="G835" s="4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9.5" customHeight="1" x14ac:dyDescent="0.25">
      <c r="A836" s="39"/>
      <c r="B836" s="39"/>
      <c r="C836" s="40"/>
      <c r="D836" s="41"/>
      <c r="E836" s="41"/>
      <c r="F836" s="41"/>
      <c r="G836" s="4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9.5" customHeight="1" x14ac:dyDescent="0.25">
      <c r="A837" s="39"/>
      <c r="B837" s="39"/>
      <c r="C837" s="40"/>
      <c r="D837" s="41"/>
      <c r="E837" s="41"/>
      <c r="F837" s="41"/>
      <c r="G837" s="4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9.5" customHeight="1" x14ac:dyDescent="0.25">
      <c r="A838" s="39"/>
      <c r="B838" s="39"/>
      <c r="C838" s="40"/>
      <c r="D838" s="41"/>
      <c r="E838" s="41"/>
      <c r="F838" s="41"/>
      <c r="G838" s="4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9.5" customHeight="1" x14ac:dyDescent="0.25">
      <c r="A839" s="39"/>
      <c r="B839" s="39"/>
      <c r="C839" s="40"/>
      <c r="D839" s="41"/>
      <c r="E839" s="41"/>
      <c r="F839" s="41"/>
      <c r="G839" s="4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9.5" customHeight="1" x14ac:dyDescent="0.25">
      <c r="A840" s="39"/>
      <c r="B840" s="39"/>
      <c r="C840" s="40"/>
      <c r="D840" s="41"/>
      <c r="E840" s="41"/>
      <c r="F840" s="41"/>
      <c r="G840" s="4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9.5" customHeight="1" x14ac:dyDescent="0.25">
      <c r="A841" s="39"/>
      <c r="B841" s="39"/>
      <c r="C841" s="40"/>
      <c r="D841" s="41"/>
      <c r="E841" s="41"/>
      <c r="F841" s="41"/>
      <c r="G841" s="4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9.5" customHeight="1" x14ac:dyDescent="0.25">
      <c r="A842" s="39"/>
      <c r="B842" s="39"/>
      <c r="C842" s="40"/>
      <c r="D842" s="41"/>
      <c r="E842" s="41"/>
      <c r="F842" s="41"/>
      <c r="G842" s="4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9.5" customHeight="1" x14ac:dyDescent="0.25">
      <c r="A843" s="39"/>
      <c r="B843" s="39"/>
      <c r="C843" s="40"/>
      <c r="D843" s="41"/>
      <c r="E843" s="41"/>
      <c r="F843" s="41"/>
      <c r="G843" s="4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9.5" customHeight="1" x14ac:dyDescent="0.25">
      <c r="A844" s="39"/>
      <c r="B844" s="39"/>
      <c r="C844" s="40"/>
      <c r="D844" s="41"/>
      <c r="E844" s="41"/>
      <c r="F844" s="41"/>
      <c r="G844" s="4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9.5" customHeight="1" x14ac:dyDescent="0.25">
      <c r="A845" s="39"/>
      <c r="B845" s="39"/>
      <c r="C845" s="40"/>
      <c r="D845" s="41"/>
      <c r="E845" s="41"/>
      <c r="F845" s="41"/>
      <c r="G845" s="4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9.5" customHeight="1" x14ac:dyDescent="0.25">
      <c r="A846" s="39"/>
      <c r="B846" s="39"/>
      <c r="C846" s="40"/>
      <c r="D846" s="41"/>
      <c r="E846" s="41"/>
      <c r="F846" s="41"/>
      <c r="G846" s="4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9.5" customHeight="1" x14ac:dyDescent="0.25">
      <c r="A847" s="39"/>
      <c r="B847" s="39"/>
      <c r="C847" s="40"/>
      <c r="D847" s="41"/>
      <c r="E847" s="41"/>
      <c r="F847" s="41"/>
      <c r="G847" s="4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9.5" customHeight="1" x14ac:dyDescent="0.25">
      <c r="A848" s="39"/>
      <c r="B848" s="39"/>
      <c r="C848" s="40"/>
      <c r="D848" s="41"/>
      <c r="E848" s="41"/>
      <c r="F848" s="41"/>
      <c r="G848" s="4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9.5" customHeight="1" x14ac:dyDescent="0.25">
      <c r="A849" s="39"/>
      <c r="B849" s="39"/>
      <c r="C849" s="40"/>
      <c r="D849" s="41"/>
      <c r="E849" s="41"/>
      <c r="F849" s="41"/>
      <c r="G849" s="4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9.5" customHeight="1" x14ac:dyDescent="0.25">
      <c r="A850" s="39"/>
      <c r="B850" s="39"/>
      <c r="C850" s="40"/>
      <c r="D850" s="41"/>
      <c r="E850" s="41"/>
      <c r="F850" s="41"/>
      <c r="G850" s="4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9.5" customHeight="1" x14ac:dyDescent="0.25">
      <c r="A851" s="39"/>
      <c r="B851" s="39"/>
      <c r="C851" s="40"/>
      <c r="D851" s="41"/>
      <c r="E851" s="41"/>
      <c r="F851" s="41"/>
      <c r="G851" s="4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9.5" customHeight="1" x14ac:dyDescent="0.25">
      <c r="A852" s="39"/>
      <c r="B852" s="39"/>
      <c r="C852" s="40"/>
      <c r="D852" s="41"/>
      <c r="E852" s="41"/>
      <c r="F852" s="41"/>
      <c r="G852" s="4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9.5" customHeight="1" x14ac:dyDescent="0.25">
      <c r="A853" s="39"/>
      <c r="B853" s="39"/>
      <c r="C853" s="40"/>
      <c r="D853" s="41"/>
      <c r="E853" s="41"/>
      <c r="F853" s="41"/>
      <c r="G853" s="4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9.5" customHeight="1" x14ac:dyDescent="0.25">
      <c r="A854" s="39"/>
      <c r="B854" s="39"/>
      <c r="C854" s="40"/>
      <c r="D854" s="41"/>
      <c r="E854" s="41"/>
      <c r="F854" s="41"/>
      <c r="G854" s="4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9.5" customHeight="1" x14ac:dyDescent="0.25">
      <c r="A855" s="39"/>
      <c r="B855" s="39"/>
      <c r="C855" s="40"/>
      <c r="D855" s="41"/>
      <c r="E855" s="41"/>
      <c r="F855" s="41"/>
      <c r="G855" s="4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9.5" customHeight="1" x14ac:dyDescent="0.25">
      <c r="A856" s="39"/>
      <c r="B856" s="39"/>
      <c r="C856" s="40"/>
      <c r="D856" s="41"/>
      <c r="E856" s="41"/>
      <c r="F856" s="41"/>
      <c r="G856" s="4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9.5" customHeight="1" x14ac:dyDescent="0.25">
      <c r="A857" s="39"/>
      <c r="B857" s="39"/>
      <c r="C857" s="40"/>
      <c r="D857" s="41"/>
      <c r="E857" s="41"/>
      <c r="F857" s="41"/>
      <c r="G857" s="4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9.5" customHeight="1" x14ac:dyDescent="0.25">
      <c r="A858" s="39"/>
      <c r="B858" s="39"/>
      <c r="C858" s="40"/>
      <c r="D858" s="41"/>
      <c r="E858" s="41"/>
      <c r="F858" s="41"/>
      <c r="G858" s="4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9.5" customHeight="1" x14ac:dyDescent="0.25">
      <c r="A859" s="39"/>
      <c r="B859" s="39"/>
      <c r="C859" s="40"/>
      <c r="D859" s="41"/>
      <c r="E859" s="41"/>
      <c r="F859" s="41"/>
      <c r="G859" s="4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9.5" customHeight="1" x14ac:dyDescent="0.25">
      <c r="A860" s="39"/>
      <c r="B860" s="39"/>
      <c r="C860" s="40"/>
      <c r="D860" s="41"/>
      <c r="E860" s="41"/>
      <c r="F860" s="41"/>
      <c r="G860" s="4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9.5" customHeight="1" x14ac:dyDescent="0.25">
      <c r="A861" s="39"/>
      <c r="B861" s="39"/>
      <c r="C861" s="40"/>
      <c r="D861" s="41"/>
      <c r="E861" s="41"/>
      <c r="F861" s="41"/>
      <c r="G861" s="4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9.5" customHeight="1" x14ac:dyDescent="0.25">
      <c r="A862" s="39"/>
      <c r="B862" s="39"/>
      <c r="C862" s="40"/>
      <c r="D862" s="41"/>
      <c r="E862" s="41"/>
      <c r="F862" s="41"/>
      <c r="G862" s="4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9.5" customHeight="1" x14ac:dyDescent="0.25">
      <c r="A863" s="39"/>
      <c r="B863" s="39"/>
      <c r="C863" s="40"/>
      <c r="D863" s="41"/>
      <c r="E863" s="41"/>
      <c r="F863" s="41"/>
      <c r="G863" s="4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9.5" customHeight="1" x14ac:dyDescent="0.25">
      <c r="A864" s="39"/>
      <c r="B864" s="39"/>
      <c r="C864" s="40"/>
      <c r="D864" s="41"/>
      <c r="E864" s="41"/>
      <c r="F864" s="41"/>
      <c r="G864" s="4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9.5" customHeight="1" x14ac:dyDescent="0.25">
      <c r="A865" s="39"/>
      <c r="B865" s="39"/>
      <c r="C865" s="40"/>
      <c r="D865" s="41"/>
      <c r="E865" s="41"/>
      <c r="F865" s="41"/>
      <c r="G865" s="4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9.5" customHeight="1" x14ac:dyDescent="0.25">
      <c r="A866" s="39"/>
      <c r="B866" s="39"/>
      <c r="C866" s="40"/>
      <c r="D866" s="41"/>
      <c r="E866" s="41"/>
      <c r="F866" s="41"/>
      <c r="G866" s="4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9.5" customHeight="1" x14ac:dyDescent="0.25">
      <c r="A867" s="39"/>
      <c r="B867" s="39"/>
      <c r="C867" s="40"/>
      <c r="D867" s="41"/>
      <c r="E867" s="41"/>
      <c r="F867" s="41"/>
      <c r="G867" s="4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9.5" customHeight="1" x14ac:dyDescent="0.25">
      <c r="A868" s="39"/>
      <c r="B868" s="39"/>
      <c r="C868" s="40"/>
      <c r="D868" s="41"/>
      <c r="E868" s="41"/>
      <c r="F868" s="41"/>
      <c r="G868" s="4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9.5" customHeight="1" x14ac:dyDescent="0.25">
      <c r="A869" s="39"/>
      <c r="B869" s="39"/>
      <c r="C869" s="40"/>
      <c r="D869" s="41"/>
      <c r="E869" s="41"/>
      <c r="F869" s="41"/>
      <c r="G869" s="4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9.5" customHeight="1" x14ac:dyDescent="0.25">
      <c r="A870" s="39"/>
      <c r="B870" s="39"/>
      <c r="C870" s="40"/>
      <c r="D870" s="41"/>
      <c r="E870" s="41"/>
      <c r="F870" s="41"/>
      <c r="G870" s="4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9.5" customHeight="1" x14ac:dyDescent="0.25">
      <c r="A871" s="39"/>
      <c r="B871" s="39"/>
      <c r="C871" s="40"/>
      <c r="D871" s="41"/>
      <c r="E871" s="41"/>
      <c r="F871" s="41"/>
      <c r="G871" s="4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9.5" customHeight="1" x14ac:dyDescent="0.25">
      <c r="A872" s="39"/>
      <c r="B872" s="39"/>
      <c r="C872" s="40"/>
      <c r="D872" s="41"/>
      <c r="E872" s="41"/>
      <c r="F872" s="41"/>
      <c r="G872" s="4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9.5" customHeight="1" x14ac:dyDescent="0.25">
      <c r="A873" s="39"/>
      <c r="B873" s="39"/>
      <c r="C873" s="40"/>
      <c r="D873" s="41"/>
      <c r="E873" s="41"/>
      <c r="F873" s="41"/>
      <c r="G873" s="4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9.5" customHeight="1" x14ac:dyDescent="0.25">
      <c r="A874" s="39"/>
      <c r="B874" s="39"/>
      <c r="C874" s="40"/>
      <c r="D874" s="41"/>
      <c r="E874" s="41"/>
      <c r="F874" s="41"/>
      <c r="G874" s="4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9.5" customHeight="1" x14ac:dyDescent="0.25">
      <c r="A875" s="39"/>
      <c r="B875" s="39"/>
      <c r="C875" s="40"/>
      <c r="D875" s="41"/>
      <c r="E875" s="41"/>
      <c r="F875" s="41"/>
      <c r="G875" s="4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9.5" customHeight="1" x14ac:dyDescent="0.25">
      <c r="A876" s="39"/>
      <c r="B876" s="39"/>
      <c r="C876" s="40"/>
      <c r="D876" s="41"/>
      <c r="E876" s="41"/>
      <c r="F876" s="41"/>
      <c r="G876" s="4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9.5" customHeight="1" x14ac:dyDescent="0.25">
      <c r="A877" s="39"/>
      <c r="B877" s="39"/>
      <c r="C877" s="40"/>
      <c r="D877" s="41"/>
      <c r="E877" s="41"/>
      <c r="F877" s="41"/>
      <c r="G877" s="4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9.5" customHeight="1" x14ac:dyDescent="0.25">
      <c r="A878" s="39"/>
      <c r="B878" s="39"/>
      <c r="C878" s="40"/>
      <c r="D878" s="41"/>
      <c r="E878" s="41"/>
      <c r="F878" s="41"/>
      <c r="G878" s="4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9.5" customHeight="1" x14ac:dyDescent="0.25">
      <c r="A879" s="39"/>
      <c r="B879" s="39"/>
      <c r="C879" s="40"/>
      <c r="D879" s="41"/>
      <c r="E879" s="41"/>
      <c r="F879" s="41"/>
      <c r="G879" s="4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9.5" customHeight="1" x14ac:dyDescent="0.25">
      <c r="A880" s="39"/>
      <c r="B880" s="39"/>
      <c r="C880" s="40"/>
      <c r="D880" s="41"/>
      <c r="E880" s="41"/>
      <c r="F880" s="41"/>
      <c r="G880" s="4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9.5" customHeight="1" x14ac:dyDescent="0.25">
      <c r="A881" s="39"/>
      <c r="B881" s="39"/>
      <c r="C881" s="40"/>
      <c r="D881" s="41"/>
      <c r="E881" s="41"/>
      <c r="F881" s="41"/>
      <c r="G881" s="4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9.5" customHeight="1" x14ac:dyDescent="0.25">
      <c r="A882" s="39"/>
      <c r="B882" s="39"/>
      <c r="C882" s="40"/>
      <c r="D882" s="41"/>
      <c r="E882" s="41"/>
      <c r="F882" s="41"/>
      <c r="G882" s="4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9.5" customHeight="1" x14ac:dyDescent="0.25">
      <c r="A883" s="39"/>
      <c r="B883" s="39"/>
      <c r="C883" s="40"/>
      <c r="D883" s="41"/>
      <c r="E883" s="41"/>
      <c r="F883" s="41"/>
      <c r="G883" s="4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9.5" customHeight="1" x14ac:dyDescent="0.25">
      <c r="A884" s="39"/>
      <c r="B884" s="39"/>
      <c r="C884" s="40"/>
      <c r="D884" s="41"/>
      <c r="E884" s="41"/>
      <c r="F884" s="41"/>
      <c r="G884" s="4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9.5" customHeight="1" x14ac:dyDescent="0.25">
      <c r="A885" s="39"/>
      <c r="B885" s="39"/>
      <c r="C885" s="40"/>
      <c r="D885" s="41"/>
      <c r="E885" s="41"/>
      <c r="F885" s="41"/>
      <c r="G885" s="4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9.5" customHeight="1" x14ac:dyDescent="0.25">
      <c r="A886" s="39"/>
      <c r="B886" s="39"/>
      <c r="C886" s="40"/>
      <c r="D886" s="41"/>
      <c r="E886" s="41"/>
      <c r="F886" s="41"/>
      <c r="G886" s="4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9.5" customHeight="1" x14ac:dyDescent="0.25">
      <c r="A887" s="39"/>
      <c r="B887" s="39"/>
      <c r="C887" s="40"/>
      <c r="D887" s="41"/>
      <c r="E887" s="41"/>
      <c r="F887" s="41"/>
      <c r="G887" s="4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9.5" customHeight="1" x14ac:dyDescent="0.25">
      <c r="A888" s="39"/>
      <c r="B888" s="39"/>
      <c r="C888" s="40"/>
      <c r="D888" s="41"/>
      <c r="E888" s="41"/>
      <c r="F888" s="41"/>
      <c r="G888" s="4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9.5" customHeight="1" x14ac:dyDescent="0.25">
      <c r="A889" s="39"/>
      <c r="B889" s="39"/>
      <c r="C889" s="40"/>
      <c r="D889" s="41"/>
      <c r="E889" s="41"/>
      <c r="F889" s="41"/>
      <c r="G889" s="4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9.5" customHeight="1" x14ac:dyDescent="0.25">
      <c r="A890" s="39"/>
      <c r="B890" s="39"/>
      <c r="C890" s="40"/>
      <c r="D890" s="41"/>
      <c r="E890" s="41"/>
      <c r="F890" s="41"/>
      <c r="G890" s="4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9.5" customHeight="1" x14ac:dyDescent="0.25">
      <c r="A891" s="39"/>
      <c r="B891" s="39"/>
      <c r="C891" s="40"/>
      <c r="D891" s="41"/>
      <c r="E891" s="41"/>
      <c r="F891" s="41"/>
      <c r="G891" s="4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9.5" customHeight="1" x14ac:dyDescent="0.25">
      <c r="A892" s="39"/>
      <c r="B892" s="39"/>
      <c r="C892" s="40"/>
      <c r="D892" s="41"/>
      <c r="E892" s="41"/>
      <c r="F892" s="41"/>
      <c r="G892" s="4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9.5" customHeight="1" x14ac:dyDescent="0.25">
      <c r="A893" s="39"/>
      <c r="B893" s="39"/>
      <c r="C893" s="40"/>
      <c r="D893" s="41"/>
      <c r="E893" s="41"/>
      <c r="F893" s="41"/>
      <c r="G893" s="4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9.5" customHeight="1" x14ac:dyDescent="0.25">
      <c r="A894" s="39"/>
      <c r="B894" s="39"/>
      <c r="C894" s="40"/>
      <c r="D894" s="41"/>
      <c r="E894" s="41"/>
      <c r="F894" s="41"/>
      <c r="G894" s="4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9.5" customHeight="1" x14ac:dyDescent="0.25">
      <c r="A895" s="39"/>
      <c r="B895" s="39"/>
      <c r="C895" s="40"/>
      <c r="D895" s="41"/>
      <c r="E895" s="41"/>
      <c r="F895" s="41"/>
      <c r="G895" s="4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9.5" customHeight="1" x14ac:dyDescent="0.25">
      <c r="A896" s="39"/>
      <c r="B896" s="39"/>
      <c r="C896" s="40"/>
      <c r="D896" s="41"/>
      <c r="E896" s="41"/>
      <c r="F896" s="41"/>
      <c r="G896" s="4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9.5" customHeight="1" x14ac:dyDescent="0.25">
      <c r="A897" s="39"/>
      <c r="B897" s="39"/>
      <c r="C897" s="40"/>
      <c r="D897" s="41"/>
      <c r="E897" s="41"/>
      <c r="F897" s="41"/>
      <c r="G897" s="4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9.5" customHeight="1" x14ac:dyDescent="0.25">
      <c r="A898" s="39"/>
      <c r="B898" s="39"/>
      <c r="C898" s="40"/>
      <c r="D898" s="41"/>
      <c r="E898" s="41"/>
      <c r="F898" s="41"/>
      <c r="G898" s="4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9.5" customHeight="1" x14ac:dyDescent="0.25">
      <c r="A899" s="39"/>
      <c r="B899" s="39"/>
      <c r="C899" s="40"/>
      <c r="D899" s="41"/>
      <c r="E899" s="41"/>
      <c r="F899" s="41"/>
      <c r="G899" s="4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9.5" customHeight="1" x14ac:dyDescent="0.25">
      <c r="A900" s="39"/>
      <c r="B900" s="39"/>
      <c r="C900" s="40"/>
      <c r="D900" s="41"/>
      <c r="E900" s="41"/>
      <c r="F900" s="41"/>
      <c r="G900" s="4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9.5" customHeight="1" x14ac:dyDescent="0.25">
      <c r="A901" s="39"/>
      <c r="B901" s="39"/>
      <c r="C901" s="40"/>
      <c r="D901" s="41"/>
      <c r="E901" s="41"/>
      <c r="F901" s="41"/>
      <c r="G901" s="4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9.5" customHeight="1" x14ac:dyDescent="0.25">
      <c r="A902" s="39"/>
      <c r="B902" s="39"/>
      <c r="C902" s="40"/>
      <c r="D902" s="41"/>
      <c r="E902" s="41"/>
      <c r="F902" s="41"/>
      <c r="G902" s="4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9.5" customHeight="1" x14ac:dyDescent="0.25">
      <c r="A903" s="39"/>
      <c r="B903" s="39"/>
      <c r="C903" s="40"/>
      <c r="D903" s="41"/>
      <c r="E903" s="41"/>
      <c r="F903" s="41"/>
      <c r="G903" s="4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9.5" customHeight="1" x14ac:dyDescent="0.25">
      <c r="A904" s="39"/>
      <c r="B904" s="39"/>
      <c r="C904" s="40"/>
      <c r="D904" s="41"/>
      <c r="E904" s="41"/>
      <c r="F904" s="41"/>
      <c r="G904" s="4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9.5" customHeight="1" x14ac:dyDescent="0.25">
      <c r="A905" s="39"/>
      <c r="B905" s="39"/>
      <c r="C905" s="40"/>
      <c r="D905" s="41"/>
      <c r="E905" s="41"/>
      <c r="F905" s="41"/>
      <c r="G905" s="4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9.5" customHeight="1" x14ac:dyDescent="0.25">
      <c r="A906" s="39"/>
      <c r="B906" s="39"/>
      <c r="C906" s="40"/>
      <c r="D906" s="41"/>
      <c r="E906" s="41"/>
      <c r="F906" s="41"/>
      <c r="G906" s="4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9.5" customHeight="1" x14ac:dyDescent="0.25">
      <c r="A907" s="39"/>
      <c r="B907" s="39"/>
      <c r="C907" s="40"/>
      <c r="D907" s="41"/>
      <c r="E907" s="41"/>
      <c r="F907" s="41"/>
      <c r="G907" s="4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9.5" customHeight="1" x14ac:dyDescent="0.25">
      <c r="A908" s="39"/>
      <c r="B908" s="39"/>
      <c r="C908" s="40"/>
      <c r="D908" s="41"/>
      <c r="E908" s="41"/>
      <c r="F908" s="41"/>
      <c r="G908" s="4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9.5" customHeight="1" x14ac:dyDescent="0.25">
      <c r="A909" s="39"/>
      <c r="B909" s="39"/>
      <c r="C909" s="40"/>
      <c r="D909" s="41"/>
      <c r="E909" s="41"/>
      <c r="F909" s="41"/>
      <c r="G909" s="4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9.5" customHeight="1" x14ac:dyDescent="0.25">
      <c r="A910" s="39"/>
      <c r="B910" s="39"/>
      <c r="C910" s="40"/>
      <c r="D910" s="41"/>
      <c r="E910" s="41"/>
      <c r="F910" s="41"/>
      <c r="G910" s="4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9.5" customHeight="1" x14ac:dyDescent="0.25">
      <c r="A911" s="39"/>
      <c r="B911" s="39"/>
      <c r="C911" s="40"/>
      <c r="D911" s="41"/>
      <c r="E911" s="41"/>
      <c r="F911" s="41"/>
      <c r="G911" s="4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9.5" customHeight="1" x14ac:dyDescent="0.25">
      <c r="A912" s="39"/>
      <c r="B912" s="39"/>
      <c r="C912" s="40"/>
      <c r="D912" s="41"/>
      <c r="E912" s="41"/>
      <c r="F912" s="41"/>
      <c r="G912" s="4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9.5" customHeight="1" x14ac:dyDescent="0.25">
      <c r="A913" s="39"/>
      <c r="B913" s="39"/>
      <c r="C913" s="40"/>
      <c r="D913" s="41"/>
      <c r="E913" s="41"/>
      <c r="F913" s="41"/>
      <c r="G913" s="4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9.5" customHeight="1" x14ac:dyDescent="0.25">
      <c r="A914" s="39"/>
      <c r="B914" s="39"/>
      <c r="C914" s="40"/>
      <c r="D914" s="41"/>
      <c r="E914" s="41"/>
      <c r="F914" s="41"/>
      <c r="G914" s="4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9.5" customHeight="1" x14ac:dyDescent="0.25">
      <c r="A915" s="39"/>
      <c r="B915" s="39"/>
      <c r="C915" s="40"/>
      <c r="D915" s="41"/>
      <c r="E915" s="41"/>
      <c r="F915" s="41"/>
      <c r="G915" s="4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9.5" customHeight="1" x14ac:dyDescent="0.25">
      <c r="A916" s="39"/>
      <c r="B916" s="39"/>
      <c r="C916" s="40"/>
      <c r="D916" s="41"/>
      <c r="E916" s="41"/>
      <c r="F916" s="41"/>
      <c r="G916" s="4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9.5" customHeight="1" x14ac:dyDescent="0.25">
      <c r="A917" s="39"/>
      <c r="B917" s="39"/>
      <c r="C917" s="40"/>
      <c r="D917" s="41"/>
      <c r="E917" s="41"/>
      <c r="F917" s="41"/>
      <c r="G917" s="4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9.5" customHeight="1" x14ac:dyDescent="0.25">
      <c r="A918" s="39"/>
      <c r="B918" s="39"/>
      <c r="C918" s="40"/>
      <c r="D918" s="41"/>
      <c r="E918" s="41"/>
      <c r="F918" s="41"/>
      <c r="G918" s="4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9.5" customHeight="1" x14ac:dyDescent="0.25">
      <c r="A919" s="39"/>
      <c r="B919" s="39"/>
      <c r="C919" s="40"/>
      <c r="D919" s="41"/>
      <c r="E919" s="41"/>
      <c r="F919" s="41"/>
      <c r="G919" s="4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9.5" customHeight="1" x14ac:dyDescent="0.25">
      <c r="A920" s="39"/>
      <c r="B920" s="39"/>
      <c r="C920" s="40"/>
      <c r="D920" s="41"/>
      <c r="E920" s="41"/>
      <c r="F920" s="41"/>
      <c r="G920" s="4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9.5" customHeight="1" x14ac:dyDescent="0.25">
      <c r="A921" s="39"/>
      <c r="B921" s="39"/>
      <c r="C921" s="40"/>
      <c r="D921" s="41"/>
      <c r="E921" s="41"/>
      <c r="F921" s="41"/>
      <c r="G921" s="4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9.5" customHeight="1" x14ac:dyDescent="0.25">
      <c r="A922" s="39"/>
      <c r="B922" s="39"/>
      <c r="C922" s="40"/>
      <c r="D922" s="41"/>
      <c r="E922" s="41"/>
      <c r="F922" s="41"/>
      <c r="G922" s="4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9.5" customHeight="1" x14ac:dyDescent="0.25">
      <c r="A923" s="39"/>
      <c r="B923" s="39"/>
      <c r="C923" s="40"/>
      <c r="D923" s="41"/>
      <c r="E923" s="41"/>
      <c r="F923" s="41"/>
      <c r="G923" s="4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9.5" customHeight="1" x14ac:dyDescent="0.25">
      <c r="A924" s="39"/>
      <c r="B924" s="39"/>
      <c r="C924" s="40"/>
      <c r="D924" s="41"/>
      <c r="E924" s="41"/>
      <c r="F924" s="41"/>
      <c r="G924" s="4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9.5" customHeight="1" x14ac:dyDescent="0.25">
      <c r="A925" s="39"/>
      <c r="B925" s="39"/>
      <c r="C925" s="40"/>
      <c r="D925" s="41"/>
      <c r="E925" s="41"/>
      <c r="F925" s="41"/>
      <c r="G925" s="4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9.5" customHeight="1" x14ac:dyDescent="0.25">
      <c r="A926" s="39"/>
      <c r="B926" s="39"/>
      <c r="C926" s="40"/>
      <c r="D926" s="41"/>
      <c r="E926" s="41"/>
      <c r="F926" s="41"/>
      <c r="G926" s="4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9.5" customHeight="1" x14ac:dyDescent="0.25">
      <c r="A927" s="39"/>
      <c r="B927" s="39"/>
      <c r="C927" s="40"/>
      <c r="D927" s="41"/>
      <c r="E927" s="41"/>
      <c r="F927" s="41"/>
      <c r="G927" s="4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9.5" customHeight="1" x14ac:dyDescent="0.25">
      <c r="A928" s="39"/>
      <c r="B928" s="39"/>
      <c r="C928" s="40"/>
      <c r="D928" s="41"/>
      <c r="E928" s="41"/>
      <c r="F928" s="41"/>
      <c r="G928" s="4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9.5" customHeight="1" x14ac:dyDescent="0.25">
      <c r="A929" s="39"/>
      <c r="B929" s="39"/>
      <c r="C929" s="40"/>
      <c r="D929" s="41"/>
      <c r="E929" s="41"/>
      <c r="F929" s="41"/>
      <c r="G929" s="4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9.5" customHeight="1" x14ac:dyDescent="0.25">
      <c r="A930" s="39"/>
      <c r="B930" s="39"/>
      <c r="C930" s="40"/>
      <c r="D930" s="41"/>
      <c r="E930" s="41"/>
      <c r="F930" s="41"/>
      <c r="G930" s="4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9.5" customHeight="1" x14ac:dyDescent="0.25">
      <c r="A931" s="39"/>
      <c r="B931" s="39"/>
      <c r="C931" s="40"/>
      <c r="D931" s="41"/>
      <c r="E931" s="41"/>
      <c r="F931" s="41"/>
      <c r="G931" s="4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9.5" customHeight="1" x14ac:dyDescent="0.25">
      <c r="A932" s="39"/>
      <c r="B932" s="39"/>
      <c r="C932" s="40"/>
      <c r="D932" s="41"/>
      <c r="E932" s="41"/>
      <c r="F932" s="41"/>
      <c r="G932" s="4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9.5" customHeight="1" x14ac:dyDescent="0.25">
      <c r="A933" s="39"/>
      <c r="B933" s="39"/>
      <c r="C933" s="40"/>
      <c r="D933" s="41"/>
      <c r="E933" s="41"/>
      <c r="F933" s="41"/>
      <c r="G933" s="4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9.5" customHeight="1" x14ac:dyDescent="0.25">
      <c r="A934" s="39"/>
      <c r="B934" s="39"/>
      <c r="C934" s="40"/>
      <c r="D934" s="41"/>
      <c r="E934" s="41"/>
      <c r="F934" s="41"/>
      <c r="G934" s="4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9.5" customHeight="1" x14ac:dyDescent="0.25">
      <c r="A935" s="39"/>
      <c r="B935" s="39"/>
      <c r="C935" s="40"/>
      <c r="D935" s="41"/>
      <c r="E935" s="41"/>
      <c r="F935" s="41"/>
      <c r="G935" s="4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9.5" customHeight="1" x14ac:dyDescent="0.25">
      <c r="A936" s="39"/>
      <c r="B936" s="39"/>
      <c r="C936" s="40"/>
      <c r="D936" s="41"/>
      <c r="E936" s="41"/>
      <c r="F936" s="41"/>
      <c r="G936" s="4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9.5" customHeight="1" x14ac:dyDescent="0.25">
      <c r="A937" s="39"/>
      <c r="B937" s="39"/>
      <c r="C937" s="40"/>
      <c r="D937" s="41"/>
      <c r="E937" s="41"/>
      <c r="F937" s="41"/>
      <c r="G937" s="4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9.5" customHeight="1" x14ac:dyDescent="0.25">
      <c r="A938" s="39"/>
      <c r="B938" s="39"/>
      <c r="C938" s="40"/>
      <c r="D938" s="41"/>
      <c r="E938" s="41"/>
      <c r="F938" s="41"/>
      <c r="G938" s="4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9.5" customHeight="1" x14ac:dyDescent="0.25">
      <c r="A939" s="39"/>
      <c r="B939" s="39"/>
      <c r="C939" s="40"/>
      <c r="D939" s="41"/>
      <c r="E939" s="41"/>
      <c r="F939" s="41"/>
      <c r="G939" s="4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9.5" customHeight="1" x14ac:dyDescent="0.25">
      <c r="A940" s="39"/>
      <c r="B940" s="39"/>
      <c r="C940" s="40"/>
      <c r="D940" s="41"/>
      <c r="E940" s="41"/>
      <c r="F940" s="41"/>
      <c r="G940" s="4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9.5" customHeight="1" x14ac:dyDescent="0.25">
      <c r="A941" s="39"/>
      <c r="B941" s="39"/>
      <c r="C941" s="40"/>
      <c r="D941" s="41"/>
      <c r="E941" s="41"/>
      <c r="F941" s="41"/>
      <c r="G941" s="4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9.5" customHeight="1" x14ac:dyDescent="0.25">
      <c r="A942" s="39"/>
      <c r="B942" s="39"/>
      <c r="C942" s="40"/>
      <c r="D942" s="41"/>
      <c r="E942" s="41"/>
      <c r="F942" s="41"/>
      <c r="G942" s="4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9.5" customHeight="1" x14ac:dyDescent="0.25">
      <c r="A943" s="39"/>
      <c r="B943" s="39"/>
      <c r="C943" s="40"/>
      <c r="D943" s="41"/>
      <c r="E943" s="41"/>
      <c r="F943" s="41"/>
      <c r="G943" s="4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9.5" customHeight="1" x14ac:dyDescent="0.25">
      <c r="A944" s="39"/>
      <c r="B944" s="39"/>
      <c r="C944" s="40"/>
      <c r="D944" s="41"/>
      <c r="E944" s="41"/>
      <c r="F944" s="41"/>
      <c r="G944" s="4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9.5" customHeight="1" x14ac:dyDescent="0.25">
      <c r="A945" s="39"/>
      <c r="B945" s="39"/>
      <c r="C945" s="40"/>
      <c r="D945" s="41"/>
      <c r="E945" s="41"/>
      <c r="F945" s="41"/>
      <c r="G945" s="4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9.5" customHeight="1" x14ac:dyDescent="0.25">
      <c r="A946" s="39"/>
      <c r="B946" s="39"/>
      <c r="C946" s="40"/>
      <c r="D946" s="41"/>
      <c r="E946" s="41"/>
      <c r="F946" s="41"/>
      <c r="G946" s="4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9.5" customHeight="1" x14ac:dyDescent="0.25">
      <c r="A947" s="39"/>
      <c r="B947" s="39"/>
      <c r="C947" s="40"/>
      <c r="D947" s="41"/>
      <c r="E947" s="41"/>
      <c r="F947" s="41"/>
      <c r="G947" s="4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9.5" customHeight="1" x14ac:dyDescent="0.25">
      <c r="A948" s="39"/>
      <c r="B948" s="39"/>
      <c r="C948" s="40"/>
      <c r="D948" s="41"/>
      <c r="E948" s="41"/>
      <c r="F948" s="41"/>
      <c r="G948" s="4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9.5" customHeight="1" x14ac:dyDescent="0.25">
      <c r="A949" s="39"/>
      <c r="B949" s="39"/>
      <c r="C949" s="40"/>
      <c r="D949" s="41"/>
      <c r="E949" s="41"/>
      <c r="F949" s="41"/>
      <c r="G949" s="4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9.5" customHeight="1" x14ac:dyDescent="0.25">
      <c r="A950" s="39"/>
      <c r="B950" s="39"/>
      <c r="C950" s="40"/>
      <c r="D950" s="41"/>
      <c r="E950" s="41"/>
      <c r="F950" s="41"/>
      <c r="G950" s="4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9.5" customHeight="1" x14ac:dyDescent="0.25">
      <c r="A951" s="39"/>
      <c r="B951" s="39"/>
      <c r="C951" s="40"/>
      <c r="D951" s="41"/>
      <c r="E951" s="41"/>
      <c r="F951" s="41"/>
      <c r="G951" s="4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9.5" customHeight="1" x14ac:dyDescent="0.25">
      <c r="A952" s="39"/>
      <c r="B952" s="39"/>
      <c r="C952" s="40"/>
      <c r="D952" s="41"/>
      <c r="E952" s="41"/>
      <c r="F952" s="41"/>
      <c r="G952" s="4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9.5" customHeight="1" x14ac:dyDescent="0.25">
      <c r="A953" s="39"/>
      <c r="B953" s="39"/>
      <c r="C953" s="40"/>
      <c r="D953" s="41"/>
      <c r="E953" s="41"/>
      <c r="F953" s="41"/>
      <c r="G953" s="4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9.5" customHeight="1" x14ac:dyDescent="0.25">
      <c r="A954" s="39"/>
      <c r="B954" s="39"/>
      <c r="C954" s="40"/>
      <c r="D954" s="41"/>
      <c r="E954" s="41"/>
      <c r="F954" s="41"/>
      <c r="G954" s="4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9.5" customHeight="1" x14ac:dyDescent="0.25">
      <c r="A955" s="39"/>
      <c r="B955" s="39"/>
      <c r="C955" s="40"/>
      <c r="D955" s="41"/>
      <c r="E955" s="41"/>
      <c r="F955" s="41"/>
      <c r="G955" s="4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9.5" customHeight="1" x14ac:dyDescent="0.25">
      <c r="A956" s="39"/>
      <c r="B956" s="39"/>
      <c r="C956" s="40"/>
      <c r="D956" s="41"/>
      <c r="E956" s="41"/>
      <c r="F956" s="41"/>
      <c r="G956" s="4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9.5" customHeight="1" x14ac:dyDescent="0.25">
      <c r="A957" s="39"/>
      <c r="B957" s="39"/>
      <c r="C957" s="40"/>
      <c r="D957" s="41"/>
      <c r="E957" s="41"/>
      <c r="F957" s="41"/>
      <c r="G957" s="4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9.5" customHeight="1" x14ac:dyDescent="0.25">
      <c r="A958" s="39"/>
      <c r="B958" s="39"/>
      <c r="C958" s="40"/>
      <c r="D958" s="41"/>
      <c r="E958" s="41"/>
      <c r="F958" s="41"/>
      <c r="G958" s="4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9.5" customHeight="1" x14ac:dyDescent="0.25">
      <c r="A959" s="39"/>
      <c r="B959" s="39"/>
      <c r="C959" s="40"/>
      <c r="D959" s="41"/>
      <c r="E959" s="41"/>
      <c r="F959" s="41"/>
      <c r="G959" s="4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9.5" customHeight="1" x14ac:dyDescent="0.25">
      <c r="A960" s="39"/>
      <c r="B960" s="39"/>
      <c r="C960" s="40"/>
      <c r="D960" s="41"/>
      <c r="E960" s="41"/>
      <c r="F960" s="41"/>
      <c r="G960" s="4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9.5" customHeight="1" x14ac:dyDescent="0.25">
      <c r="A961" s="39"/>
      <c r="B961" s="39"/>
      <c r="C961" s="40"/>
      <c r="D961" s="41"/>
      <c r="E961" s="41"/>
      <c r="F961" s="41"/>
      <c r="G961" s="4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9.5" customHeight="1" x14ac:dyDescent="0.25">
      <c r="A962" s="39"/>
      <c r="B962" s="39"/>
      <c r="C962" s="40"/>
      <c r="D962" s="41"/>
      <c r="E962" s="41"/>
      <c r="F962" s="41"/>
      <c r="G962" s="4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9.5" customHeight="1" x14ac:dyDescent="0.25">
      <c r="A963" s="39"/>
      <c r="B963" s="39"/>
      <c r="C963" s="40"/>
      <c r="D963" s="41"/>
      <c r="E963" s="41"/>
      <c r="F963" s="41"/>
      <c r="G963" s="4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9.5" customHeight="1" x14ac:dyDescent="0.25">
      <c r="A964" s="39"/>
      <c r="B964" s="39"/>
      <c r="C964" s="40"/>
      <c r="D964" s="41"/>
      <c r="E964" s="41"/>
      <c r="F964" s="41"/>
      <c r="G964" s="4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9.5" customHeight="1" x14ac:dyDescent="0.25">
      <c r="A965" s="39"/>
      <c r="B965" s="39"/>
      <c r="C965" s="40"/>
      <c r="D965" s="41"/>
      <c r="E965" s="41"/>
      <c r="F965" s="41"/>
      <c r="G965" s="4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9.5" customHeight="1" x14ac:dyDescent="0.25">
      <c r="A966" s="39"/>
      <c r="B966" s="39"/>
      <c r="C966" s="40"/>
      <c r="D966" s="41"/>
      <c r="E966" s="41"/>
      <c r="F966" s="41"/>
      <c r="G966" s="4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9.5" customHeight="1" x14ac:dyDescent="0.25">
      <c r="A967" s="39"/>
      <c r="B967" s="39"/>
      <c r="C967" s="40"/>
      <c r="D967" s="41"/>
      <c r="E967" s="41"/>
      <c r="F967" s="41"/>
      <c r="G967" s="4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9.5" customHeight="1" x14ac:dyDescent="0.25">
      <c r="A968" s="39"/>
      <c r="B968" s="39"/>
      <c r="C968" s="40"/>
      <c r="D968" s="41"/>
      <c r="E968" s="41"/>
      <c r="F968" s="41"/>
      <c r="G968" s="4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9.5" customHeight="1" x14ac:dyDescent="0.25">
      <c r="A969" s="39"/>
      <c r="B969" s="39"/>
      <c r="C969" s="40"/>
      <c r="D969" s="41"/>
      <c r="E969" s="41"/>
      <c r="F969" s="41"/>
      <c r="G969" s="4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9.5" customHeight="1" x14ac:dyDescent="0.25">
      <c r="A970" s="39"/>
      <c r="B970" s="39"/>
      <c r="C970" s="40"/>
      <c r="D970" s="41"/>
      <c r="E970" s="41"/>
      <c r="F970" s="41"/>
      <c r="G970" s="4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9.5" customHeight="1" x14ac:dyDescent="0.25">
      <c r="A971" s="39"/>
      <c r="B971" s="39"/>
      <c r="C971" s="40"/>
      <c r="D971" s="41"/>
      <c r="E971" s="41"/>
      <c r="F971" s="41"/>
      <c r="G971" s="4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9.5" customHeight="1" x14ac:dyDescent="0.25">
      <c r="A972" s="39"/>
      <c r="B972" s="39"/>
      <c r="C972" s="40"/>
      <c r="D972" s="41"/>
      <c r="E972" s="41"/>
      <c r="F972" s="41"/>
      <c r="G972" s="4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9.5" customHeight="1" x14ac:dyDescent="0.25">
      <c r="A973" s="39"/>
      <c r="B973" s="39"/>
      <c r="C973" s="40"/>
      <c r="D973" s="41"/>
      <c r="E973" s="41"/>
      <c r="F973" s="41"/>
      <c r="G973" s="4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9.5" customHeight="1" x14ac:dyDescent="0.25">
      <c r="A974" s="39"/>
      <c r="B974" s="39"/>
      <c r="C974" s="40"/>
      <c r="D974" s="41"/>
      <c r="E974" s="41"/>
      <c r="F974" s="41"/>
      <c r="G974" s="4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9.5" customHeight="1" x14ac:dyDescent="0.25">
      <c r="A975" s="39"/>
      <c r="B975" s="39"/>
      <c r="C975" s="40"/>
      <c r="D975" s="41"/>
      <c r="E975" s="41"/>
      <c r="F975" s="41"/>
      <c r="G975" s="4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9.5" customHeight="1" x14ac:dyDescent="0.25">
      <c r="A976" s="39"/>
      <c r="B976" s="39"/>
      <c r="C976" s="40"/>
      <c r="D976" s="41"/>
      <c r="E976" s="41"/>
      <c r="F976" s="41"/>
      <c r="G976" s="4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9.5" customHeight="1" x14ac:dyDescent="0.25">
      <c r="A977" s="39"/>
      <c r="B977" s="39"/>
      <c r="C977" s="40"/>
      <c r="D977" s="41"/>
      <c r="E977" s="41"/>
      <c r="F977" s="41"/>
      <c r="G977" s="4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9.5" customHeight="1" x14ac:dyDescent="0.25">
      <c r="A978" s="39"/>
      <c r="B978" s="39"/>
      <c r="C978" s="40"/>
      <c r="D978" s="41"/>
      <c r="E978" s="41"/>
      <c r="F978" s="41"/>
      <c r="G978" s="4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9.5" customHeight="1" x14ac:dyDescent="0.25">
      <c r="A979" s="39"/>
      <c r="B979" s="39"/>
      <c r="C979" s="40"/>
      <c r="D979" s="41"/>
      <c r="E979" s="41"/>
      <c r="F979" s="41"/>
      <c r="G979" s="4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9.5" customHeight="1" x14ac:dyDescent="0.25">
      <c r="A980" s="39"/>
      <c r="B980" s="39"/>
      <c r="C980" s="40"/>
      <c r="D980" s="41"/>
      <c r="E980" s="41"/>
      <c r="F980" s="41"/>
      <c r="G980" s="4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9.5" customHeight="1" x14ac:dyDescent="0.25">
      <c r="A981" s="39"/>
      <c r="B981" s="39"/>
      <c r="C981" s="40"/>
      <c r="D981" s="41"/>
      <c r="E981" s="41"/>
      <c r="F981" s="41"/>
      <c r="G981" s="4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9.5" customHeight="1" x14ac:dyDescent="0.25">
      <c r="A982" s="39"/>
      <c r="B982" s="39"/>
      <c r="C982" s="40"/>
      <c r="D982" s="41"/>
      <c r="E982" s="41"/>
      <c r="F982" s="41"/>
      <c r="G982" s="4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9.5" customHeight="1" x14ac:dyDescent="0.25">
      <c r="A983" s="39"/>
      <c r="B983" s="39"/>
      <c r="C983" s="40"/>
      <c r="D983" s="41"/>
      <c r="E983" s="41"/>
      <c r="F983" s="41"/>
      <c r="G983" s="4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9.5" customHeight="1" x14ac:dyDescent="0.25">
      <c r="A984" s="39"/>
      <c r="B984" s="39"/>
      <c r="C984" s="40"/>
      <c r="D984" s="41"/>
      <c r="E984" s="41"/>
      <c r="F984" s="41"/>
      <c r="G984" s="4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9.5" customHeight="1" x14ac:dyDescent="0.25">
      <c r="A985" s="39"/>
      <c r="B985" s="39"/>
      <c r="C985" s="40"/>
      <c r="D985" s="41"/>
      <c r="E985" s="41"/>
      <c r="F985" s="41"/>
      <c r="G985" s="4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9.5" customHeight="1" x14ac:dyDescent="0.25">
      <c r="A986" s="39"/>
      <c r="B986" s="39"/>
      <c r="C986" s="40"/>
      <c r="D986" s="41"/>
      <c r="E986" s="41"/>
      <c r="F986" s="41"/>
      <c r="G986" s="4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9.5" customHeight="1" x14ac:dyDescent="0.25">
      <c r="A987" s="39"/>
      <c r="B987" s="39"/>
      <c r="C987" s="40"/>
      <c r="D987" s="41"/>
      <c r="E987" s="41"/>
      <c r="F987" s="41"/>
      <c r="G987" s="4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9.5" customHeight="1" x14ac:dyDescent="0.25">
      <c r="A988" s="39"/>
      <c r="B988" s="39"/>
      <c r="C988" s="40"/>
      <c r="D988" s="41"/>
      <c r="E988" s="41"/>
      <c r="F988" s="41"/>
      <c r="G988" s="4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9.5" customHeight="1" x14ac:dyDescent="0.25">
      <c r="A989" s="39"/>
      <c r="B989" s="39"/>
      <c r="C989" s="40"/>
      <c r="D989" s="41"/>
      <c r="E989" s="41"/>
      <c r="F989" s="41"/>
      <c r="G989" s="4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9.5" customHeight="1" x14ac:dyDescent="0.25">
      <c r="A990" s="39"/>
      <c r="B990" s="39"/>
      <c r="C990" s="40"/>
      <c r="D990" s="41"/>
      <c r="E990" s="41"/>
      <c r="F990" s="41"/>
      <c r="G990" s="4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9.5" customHeight="1" x14ac:dyDescent="0.25">
      <c r="A991" s="39"/>
      <c r="B991" s="39"/>
      <c r="C991" s="40"/>
      <c r="D991" s="41"/>
      <c r="E991" s="41"/>
      <c r="F991" s="41"/>
      <c r="G991" s="4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9.5" customHeight="1" x14ac:dyDescent="0.25">
      <c r="A992" s="39"/>
      <c r="B992" s="39"/>
      <c r="C992" s="40"/>
      <c r="D992" s="41"/>
      <c r="E992" s="41"/>
      <c r="F992" s="41"/>
      <c r="G992" s="4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9.5" customHeight="1" x14ac:dyDescent="0.25">
      <c r="A993" s="39"/>
      <c r="B993" s="39"/>
      <c r="C993" s="40"/>
      <c r="D993" s="41"/>
      <c r="E993" s="41"/>
      <c r="F993" s="41"/>
      <c r="G993" s="4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9.5" customHeight="1" x14ac:dyDescent="0.25">
      <c r="A994" s="39"/>
      <c r="B994" s="39"/>
      <c r="C994" s="40"/>
      <c r="D994" s="41"/>
      <c r="E994" s="41"/>
      <c r="F994" s="41"/>
      <c r="G994" s="4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9.5" customHeight="1" x14ac:dyDescent="0.25">
      <c r="A995" s="39"/>
      <c r="B995" s="39"/>
      <c r="C995" s="40"/>
      <c r="D995" s="41"/>
      <c r="E995" s="41"/>
      <c r="F995" s="41"/>
      <c r="G995" s="4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9.5" customHeight="1" x14ac:dyDescent="0.25">
      <c r="A996" s="39"/>
      <c r="B996" s="39"/>
      <c r="C996" s="40"/>
      <c r="D996" s="41"/>
      <c r="E996" s="41"/>
      <c r="F996" s="41"/>
      <c r="G996" s="4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9.5" customHeight="1" x14ac:dyDescent="0.25">
      <c r="A997" s="39"/>
      <c r="B997" s="39"/>
      <c r="C997" s="40"/>
      <c r="D997" s="41"/>
      <c r="E997" s="41"/>
      <c r="F997" s="41"/>
      <c r="G997" s="4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9.5" customHeight="1" x14ac:dyDescent="0.25">
      <c r="A998" s="39"/>
      <c r="B998" s="39"/>
      <c r="C998" s="40"/>
      <c r="D998" s="41"/>
      <c r="E998" s="41"/>
      <c r="F998" s="41"/>
      <c r="G998" s="4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9.5" customHeight="1" x14ac:dyDescent="0.25">
      <c r="A999" s="39"/>
      <c r="B999" s="39"/>
      <c r="C999" s="40"/>
      <c r="D999" s="41"/>
      <c r="E999" s="41"/>
      <c r="F999" s="41"/>
      <c r="G999" s="4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9.5" customHeight="1" x14ac:dyDescent="0.25">
      <c r="A1000" s="39"/>
      <c r="B1000" s="39"/>
      <c r="C1000" s="40"/>
      <c r="D1000" s="41"/>
      <c r="E1000" s="41"/>
      <c r="F1000" s="41"/>
      <c r="G1000" s="4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9.5" customHeight="1" x14ac:dyDescent="0.25">
      <c r="A1001" s="39"/>
      <c r="B1001" s="39"/>
      <c r="C1001" s="40"/>
      <c r="D1001" s="41"/>
      <c r="E1001" s="41"/>
      <c r="F1001" s="41"/>
      <c r="G1001" s="4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9.5" customHeight="1" x14ac:dyDescent="0.25">
      <c r="A1002" s="39"/>
      <c r="B1002" s="39"/>
      <c r="C1002" s="40"/>
      <c r="D1002" s="41"/>
      <c r="E1002" s="41"/>
      <c r="F1002" s="41"/>
      <c r="G1002" s="4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9.5" customHeight="1" x14ac:dyDescent="0.25">
      <c r="A1003" s="39"/>
      <c r="B1003" s="39"/>
      <c r="C1003" s="40"/>
      <c r="D1003" s="41"/>
      <c r="E1003" s="41"/>
      <c r="F1003" s="41"/>
      <c r="G1003" s="4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9.5" customHeight="1" x14ac:dyDescent="0.25">
      <c r="A1004" s="39"/>
      <c r="B1004" s="39"/>
      <c r="C1004" s="40"/>
      <c r="D1004" s="41"/>
      <c r="E1004" s="41"/>
      <c r="F1004" s="41"/>
      <c r="G1004" s="4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9.5" customHeight="1" x14ac:dyDescent="0.25">
      <c r="A1005" s="39"/>
      <c r="B1005" s="39"/>
      <c r="C1005" s="40"/>
      <c r="D1005" s="41"/>
      <c r="E1005" s="41"/>
      <c r="F1005" s="41"/>
      <c r="G1005" s="4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9.5" customHeight="1" x14ac:dyDescent="0.25">
      <c r="A1006" s="39"/>
      <c r="B1006" s="39"/>
      <c r="C1006" s="40"/>
      <c r="D1006" s="41"/>
      <c r="E1006" s="41"/>
      <c r="F1006" s="41"/>
      <c r="G1006" s="4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9.5" customHeight="1" x14ac:dyDescent="0.25">
      <c r="A1007" s="39"/>
      <c r="B1007" s="39"/>
      <c r="C1007" s="40"/>
      <c r="D1007" s="41"/>
      <c r="E1007" s="41"/>
      <c r="F1007" s="41"/>
      <c r="G1007" s="4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9.5" customHeight="1" x14ac:dyDescent="0.25">
      <c r="A1008" s="39"/>
      <c r="B1008" s="39"/>
      <c r="C1008" s="40"/>
      <c r="D1008" s="41"/>
      <c r="E1008" s="41"/>
      <c r="F1008" s="41"/>
      <c r="G1008" s="4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9.5" customHeight="1" x14ac:dyDescent="0.25">
      <c r="A1009" s="39"/>
      <c r="B1009" s="39"/>
      <c r="C1009" s="40"/>
      <c r="D1009" s="41"/>
      <c r="E1009" s="41"/>
      <c r="F1009" s="41"/>
      <c r="G1009" s="4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9.5" customHeight="1" x14ac:dyDescent="0.25">
      <c r="A1010" s="39"/>
      <c r="B1010" s="39"/>
      <c r="C1010" s="40"/>
      <c r="D1010" s="41"/>
      <c r="E1010" s="41"/>
      <c r="F1010" s="41"/>
      <c r="G1010" s="4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9.5" customHeight="1" x14ac:dyDescent="0.25">
      <c r="A1011" s="39"/>
      <c r="B1011" s="39"/>
      <c r="C1011" s="40"/>
      <c r="D1011" s="41"/>
      <c r="E1011" s="41"/>
      <c r="F1011" s="41"/>
      <c r="G1011" s="4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9.5" customHeight="1" x14ac:dyDescent="0.25">
      <c r="A1012" s="39"/>
      <c r="B1012" s="39"/>
      <c r="C1012" s="40"/>
      <c r="D1012" s="41"/>
      <c r="E1012" s="41"/>
      <c r="F1012" s="41"/>
      <c r="G1012" s="4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9.5" customHeight="1" x14ac:dyDescent="0.25">
      <c r="A1013" s="39"/>
      <c r="B1013" s="39"/>
      <c r="C1013" s="40"/>
      <c r="D1013" s="41"/>
      <c r="E1013" s="41"/>
      <c r="F1013" s="41"/>
      <c r="G1013" s="4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9.5" customHeight="1" x14ac:dyDescent="0.25">
      <c r="A1014" s="39"/>
      <c r="B1014" s="39"/>
      <c r="C1014" s="40"/>
      <c r="D1014" s="41"/>
      <c r="E1014" s="41"/>
      <c r="F1014" s="41"/>
      <c r="G1014" s="4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" customHeight="1" x14ac:dyDescent="0.25">
      <c r="A1015" s="39"/>
      <c r="B1015" s="39"/>
      <c r="C1015" s="40"/>
      <c r="D1015" s="41"/>
      <c r="E1015" s="41"/>
      <c r="F1015" s="41"/>
      <c r="G1015" s="41"/>
    </row>
    <row r="1016" spans="1:25" ht="15" customHeight="1" x14ac:dyDescent="0.25">
      <c r="A1016" s="39"/>
      <c r="B1016" s="39"/>
      <c r="C1016" s="40"/>
      <c r="D1016" s="41"/>
      <c r="E1016" s="41"/>
      <c r="F1016" s="41"/>
      <c r="G1016" s="41"/>
    </row>
  </sheetData>
  <mergeCells count="324">
    <mergeCell ref="E48:F48"/>
    <mergeCell ref="E49:F49"/>
    <mergeCell ref="E270:F270"/>
    <mergeCell ref="A271:B271"/>
    <mergeCell ref="E271:F271"/>
    <mergeCell ref="E110:F110"/>
    <mergeCell ref="A111:B111"/>
    <mergeCell ref="E111:F111"/>
    <mergeCell ref="E254:F254"/>
    <mergeCell ref="E255:F255"/>
    <mergeCell ref="E256:F256"/>
    <mergeCell ref="E228:F228"/>
    <mergeCell ref="E229:F229"/>
    <mergeCell ref="E257:F257"/>
    <mergeCell ref="E258:F258"/>
    <mergeCell ref="E243:F243"/>
    <mergeCell ref="E261:F261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4:F244"/>
    <mergeCell ref="E223:F223"/>
    <mergeCell ref="E224:F224"/>
    <mergeCell ref="E225:F225"/>
    <mergeCell ref="E227:F227"/>
    <mergeCell ref="E230:F230"/>
    <mergeCell ref="E231:F231"/>
    <mergeCell ref="E232:F232"/>
    <mergeCell ref="E233:F233"/>
    <mergeCell ref="E234:F234"/>
    <mergeCell ref="E217:F217"/>
    <mergeCell ref="E218:F218"/>
    <mergeCell ref="E219:F219"/>
    <mergeCell ref="E220:F220"/>
    <mergeCell ref="E221:F221"/>
    <mergeCell ref="E222:F222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A112:G112"/>
    <mergeCell ref="E284:F284"/>
    <mergeCell ref="A285:B285"/>
    <mergeCell ref="E285:F285"/>
    <mergeCell ref="E262:F262"/>
    <mergeCell ref="E264:F264"/>
    <mergeCell ref="E265:F265"/>
    <mergeCell ref="E263:F263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56:F56"/>
    <mergeCell ref="E57:F57"/>
    <mergeCell ref="E59:F59"/>
    <mergeCell ref="E62:F62"/>
    <mergeCell ref="A77:B77"/>
    <mergeCell ref="E81:F81"/>
    <mergeCell ref="E77:F77"/>
    <mergeCell ref="E80:F80"/>
    <mergeCell ref="A81:B81"/>
    <mergeCell ref="A71:B71"/>
    <mergeCell ref="E71:F71"/>
    <mergeCell ref="A75:B75"/>
    <mergeCell ref="E75:F75"/>
    <mergeCell ref="A73:B73"/>
    <mergeCell ref="E73:F73"/>
    <mergeCell ref="A103:G103"/>
    <mergeCell ref="C104:F104"/>
    <mergeCell ref="E105:F105"/>
    <mergeCell ref="C117:F117"/>
    <mergeCell ref="E34:F34"/>
    <mergeCell ref="E35:F35"/>
    <mergeCell ref="E36:F36"/>
    <mergeCell ref="E38:F38"/>
    <mergeCell ref="E40:F40"/>
    <mergeCell ref="E42:F42"/>
    <mergeCell ref="E37:F37"/>
    <mergeCell ref="E39:F39"/>
    <mergeCell ref="E41:F41"/>
    <mergeCell ref="E43:F43"/>
    <mergeCell ref="E45:F45"/>
    <mergeCell ref="E60:F60"/>
    <mergeCell ref="E44:F44"/>
    <mergeCell ref="E46:F46"/>
    <mergeCell ref="A68:G68"/>
    <mergeCell ref="C69:F69"/>
    <mergeCell ref="E70:F70"/>
    <mergeCell ref="A102:B102"/>
    <mergeCell ref="E102:F102"/>
    <mergeCell ref="E55:F55"/>
    <mergeCell ref="C33:F33"/>
    <mergeCell ref="H6:I6"/>
    <mergeCell ref="C7:F7"/>
    <mergeCell ref="A8:G8"/>
    <mergeCell ref="E9:G9"/>
    <mergeCell ref="A10:G10"/>
    <mergeCell ref="C11:F11"/>
    <mergeCell ref="E12:F12"/>
    <mergeCell ref="A32:G32"/>
    <mergeCell ref="E13:F13"/>
    <mergeCell ref="E27:F27"/>
    <mergeCell ref="E24:F24"/>
    <mergeCell ref="A28:G28"/>
    <mergeCell ref="C29:F29"/>
    <mergeCell ref="E30:F30"/>
    <mergeCell ref="E31:F31"/>
    <mergeCell ref="A1:G1"/>
    <mergeCell ref="A2:G2"/>
    <mergeCell ref="A3:G3"/>
    <mergeCell ref="C4:F4"/>
    <mergeCell ref="A5:G5"/>
    <mergeCell ref="A6:G6"/>
    <mergeCell ref="E23:F23"/>
    <mergeCell ref="E25:F25"/>
    <mergeCell ref="E26:F26"/>
    <mergeCell ref="E16:F16"/>
    <mergeCell ref="E17:F17"/>
    <mergeCell ref="E21:F21"/>
    <mergeCell ref="E20:F20"/>
    <mergeCell ref="E22:F22"/>
    <mergeCell ref="E14:F14"/>
    <mergeCell ref="E15:F15"/>
    <mergeCell ref="E19:F19"/>
    <mergeCell ref="E18:F18"/>
    <mergeCell ref="E114:F114"/>
    <mergeCell ref="E119:F119"/>
    <mergeCell ref="A283:B283"/>
    <mergeCell ref="E282:F282"/>
    <mergeCell ref="E283:F283"/>
    <mergeCell ref="A276:G276"/>
    <mergeCell ref="C277:F277"/>
    <mergeCell ref="A163:B163"/>
    <mergeCell ref="A138:B138"/>
    <mergeCell ref="C136:F136"/>
    <mergeCell ref="A263:B263"/>
    <mergeCell ref="A265:B265"/>
    <mergeCell ref="A272:G272"/>
    <mergeCell ref="C273:F273"/>
    <mergeCell ref="E259:F259"/>
    <mergeCell ref="E174:F174"/>
    <mergeCell ref="E200:F200"/>
    <mergeCell ref="A140:B140"/>
    <mergeCell ref="A201:B226"/>
    <mergeCell ref="E226:F226"/>
    <mergeCell ref="A260:B260"/>
    <mergeCell ref="A143:B143"/>
    <mergeCell ref="E201:F201"/>
    <mergeCell ref="E156:F156"/>
    <mergeCell ref="E131:F131"/>
    <mergeCell ref="A132:B132"/>
    <mergeCell ref="A123:B123"/>
    <mergeCell ref="A126:B126"/>
    <mergeCell ref="A93:B93"/>
    <mergeCell ref="E93:F93"/>
    <mergeCell ref="A83:B83"/>
    <mergeCell ref="E83:F83"/>
    <mergeCell ref="E82:F82"/>
    <mergeCell ref="E92:F92"/>
    <mergeCell ref="A116:G116"/>
    <mergeCell ref="A119:B119"/>
    <mergeCell ref="E95:F95"/>
    <mergeCell ref="E97:F97"/>
    <mergeCell ref="A100:B100"/>
    <mergeCell ref="E96:F96"/>
    <mergeCell ref="E98:F98"/>
    <mergeCell ref="E100:F100"/>
    <mergeCell ref="E101:F101"/>
    <mergeCell ref="E99:F99"/>
    <mergeCell ref="E118:F118"/>
    <mergeCell ref="E115:F115"/>
    <mergeCell ref="E120:F120"/>
    <mergeCell ref="A121:B121"/>
    <mergeCell ref="A130:B130"/>
    <mergeCell ref="E130:F130"/>
    <mergeCell ref="E138:F138"/>
    <mergeCell ref="C113:F113"/>
    <mergeCell ref="E193:F193"/>
    <mergeCell ref="E194:F194"/>
    <mergeCell ref="E157:F157"/>
    <mergeCell ref="C155:F155"/>
    <mergeCell ref="E165:F165"/>
    <mergeCell ref="E168:F168"/>
    <mergeCell ref="E169:F169"/>
    <mergeCell ref="E170:F170"/>
    <mergeCell ref="E150:F150"/>
    <mergeCell ref="E151:F151"/>
    <mergeCell ref="E152:F152"/>
    <mergeCell ref="E153:F153"/>
    <mergeCell ref="E158:F158"/>
    <mergeCell ref="A127:G127"/>
    <mergeCell ref="C128:F128"/>
    <mergeCell ref="A135:G135"/>
    <mergeCell ref="E121:F121"/>
    <mergeCell ref="E132:F132"/>
    <mergeCell ref="A124:B124"/>
    <mergeCell ref="A142:B142"/>
    <mergeCell ref="E79:F79"/>
    <mergeCell ref="E61:F61"/>
    <mergeCell ref="E58:F58"/>
    <mergeCell ref="E78:F78"/>
    <mergeCell ref="E72:F72"/>
    <mergeCell ref="E76:F76"/>
    <mergeCell ref="E63:F63"/>
    <mergeCell ref="E66:F66"/>
    <mergeCell ref="E195:F195"/>
    <mergeCell ref="E125:F125"/>
    <mergeCell ref="E126:F126"/>
    <mergeCell ref="A172:G172"/>
    <mergeCell ref="E162:F162"/>
    <mergeCell ref="C161:F161"/>
    <mergeCell ref="A175:B175"/>
    <mergeCell ref="A147:B147"/>
    <mergeCell ref="A149:B149"/>
    <mergeCell ref="A151:B151"/>
    <mergeCell ref="A153:B153"/>
    <mergeCell ref="E146:F146"/>
    <mergeCell ref="E147:F147"/>
    <mergeCell ref="E148:F148"/>
    <mergeCell ref="E149:F149"/>
    <mergeCell ref="E129:F129"/>
    <mergeCell ref="E266:F266"/>
    <mergeCell ref="A267:B267"/>
    <mergeCell ref="E267:F267"/>
    <mergeCell ref="E268:F268"/>
    <mergeCell ref="A269:B269"/>
    <mergeCell ref="E269:F269"/>
    <mergeCell ref="A159:B159"/>
    <mergeCell ref="E159:F159"/>
    <mergeCell ref="E47:F47"/>
    <mergeCell ref="E50:F50"/>
    <mergeCell ref="E51:F51"/>
    <mergeCell ref="E52:F52"/>
    <mergeCell ref="E53:F53"/>
    <mergeCell ref="E54:F54"/>
    <mergeCell ref="E88:F88"/>
    <mergeCell ref="E89:F89"/>
    <mergeCell ref="E86:F86"/>
    <mergeCell ref="E87:F87"/>
    <mergeCell ref="E84:F84"/>
    <mergeCell ref="E85:F85"/>
    <mergeCell ref="E67:F67"/>
    <mergeCell ref="E64:F64"/>
    <mergeCell ref="E65:F65"/>
    <mergeCell ref="E74:F74"/>
    <mergeCell ref="A167:B167"/>
    <mergeCell ref="E167:F167"/>
    <mergeCell ref="A154:G154"/>
    <mergeCell ref="E164:F164"/>
    <mergeCell ref="A165:B165"/>
    <mergeCell ref="A160:G160"/>
    <mergeCell ref="E163:F163"/>
    <mergeCell ref="E260:F260"/>
    <mergeCell ref="C173:F173"/>
    <mergeCell ref="A171:B171"/>
    <mergeCell ref="E171:F171"/>
    <mergeCell ref="E192:F192"/>
    <mergeCell ref="E196:F196"/>
    <mergeCell ref="A157:B157"/>
    <mergeCell ref="A169:B169"/>
    <mergeCell ref="E197:F197"/>
    <mergeCell ref="E198:F198"/>
    <mergeCell ref="E199:F199"/>
    <mergeCell ref="E202:F202"/>
    <mergeCell ref="E203:F203"/>
    <mergeCell ref="E204:F204"/>
    <mergeCell ref="E205:F205"/>
    <mergeCell ref="E206:F206"/>
    <mergeCell ref="E207:F207"/>
    <mergeCell ref="E286:F286"/>
    <mergeCell ref="A287:B287"/>
    <mergeCell ref="E287:F287"/>
    <mergeCell ref="E90:F90"/>
    <mergeCell ref="A91:B91"/>
    <mergeCell ref="E91:F91"/>
    <mergeCell ref="E108:F108"/>
    <mergeCell ref="A109:B109"/>
    <mergeCell ref="E109:F109"/>
    <mergeCell ref="A145:B145"/>
    <mergeCell ref="E133:F133"/>
    <mergeCell ref="A134:B134"/>
    <mergeCell ref="E134:F134"/>
    <mergeCell ref="E278:F278"/>
    <mergeCell ref="A279:B279"/>
    <mergeCell ref="E279:F279"/>
    <mergeCell ref="E280:F280"/>
    <mergeCell ref="A281:B281"/>
    <mergeCell ref="E281:F281"/>
    <mergeCell ref="A275:B275"/>
    <mergeCell ref="E275:F275"/>
    <mergeCell ref="E137:F137"/>
    <mergeCell ref="E274:F274"/>
    <mergeCell ref="E166:F166"/>
  </mergeCells>
  <phoneticPr fontId="30" type="noConversion"/>
  <conditionalFormatting sqref="C200 C175 C115 C138 C140 C127:C128 C259:C261">
    <cfRule type="containsText" dxfId="179" priority="496" operator="containsText" text="m2">
      <formula>NOT(ISERROR(SEARCH(("m2"),(C115))))</formula>
    </cfRule>
  </conditionalFormatting>
  <conditionalFormatting sqref="C175">
    <cfRule type="containsText" dxfId="178" priority="497" operator="containsText" text="m2">
      <formula>NOT(ISERROR(SEARCH(("m2"),(C175))))</formula>
    </cfRule>
  </conditionalFormatting>
  <conditionalFormatting sqref="C175">
    <cfRule type="containsText" dxfId="177" priority="498" operator="containsText" text="m2">
      <formula>NOT(ISERROR(SEARCH(("m2"),(C175))))</formula>
    </cfRule>
  </conditionalFormatting>
  <conditionalFormatting sqref="C13">
    <cfRule type="containsText" dxfId="176" priority="487" operator="containsText" text="m2">
      <formula>NOT(ISERROR(SEARCH(("m2"),(C13))))</formula>
    </cfRule>
  </conditionalFormatting>
  <conditionalFormatting sqref="C121">
    <cfRule type="containsText" dxfId="175" priority="479" operator="containsText" text="m2">
      <formula>NOT(ISERROR(SEARCH(("m2"),(C121))))</formula>
    </cfRule>
  </conditionalFormatting>
  <conditionalFormatting sqref="C19">
    <cfRule type="containsText" dxfId="174" priority="447" operator="containsText" text="m2">
      <formula>NOT(ISERROR(SEARCH(("m2"),(C19))))</formula>
    </cfRule>
  </conditionalFormatting>
  <conditionalFormatting sqref="C23:C24 C26:C27">
    <cfRule type="containsText" dxfId="173" priority="446" operator="containsText" text="m2">
      <formula>NOT(ISERROR(SEARCH(("m2"),(C23))))</formula>
    </cfRule>
  </conditionalFormatting>
  <conditionalFormatting sqref="C288:C289">
    <cfRule type="containsText" dxfId="172" priority="366" operator="containsText" text="m2">
      <formula>NOT(ISERROR(SEARCH(("m2"),(C288))))</formula>
    </cfRule>
  </conditionalFormatting>
  <conditionalFormatting sqref="C288:C289">
    <cfRule type="containsText" dxfId="171" priority="364" operator="containsText" text="m2">
      <formula>NOT(ISERROR(SEARCH(("m2"),(C288))))</formula>
    </cfRule>
  </conditionalFormatting>
  <conditionalFormatting sqref="C288:C289">
    <cfRule type="containsText" dxfId="170" priority="365" operator="containsText" text="m2">
      <formula>NOT(ISERROR(SEARCH(("m2"),(C288))))</formula>
    </cfRule>
  </conditionalFormatting>
  <conditionalFormatting sqref="C283">
    <cfRule type="containsText" dxfId="169" priority="358" operator="containsText" text="m2">
      <formula>NOT(ISERROR(SEARCH(("m2"),(C283))))</formula>
    </cfRule>
  </conditionalFormatting>
  <conditionalFormatting sqref="C283">
    <cfRule type="containsText" dxfId="168" priority="359" operator="containsText" text="m2">
      <formula>NOT(ISERROR(SEARCH(("m2"),(C283))))</formula>
    </cfRule>
  </conditionalFormatting>
  <conditionalFormatting sqref="C283">
    <cfRule type="containsText" dxfId="167" priority="360" operator="containsText" text="m2">
      <formula>NOT(ISERROR(SEARCH(("m2"),(C283))))</formula>
    </cfRule>
  </conditionalFormatting>
  <conditionalFormatting sqref="C157">
    <cfRule type="containsText" dxfId="166" priority="318" operator="containsText" text="m2">
      <formula>NOT(ISERROR(SEARCH(("m2"),(C157))))</formula>
    </cfRule>
  </conditionalFormatting>
  <conditionalFormatting sqref="C135">
    <cfRule type="containsText" dxfId="165" priority="267" operator="containsText" text="m2">
      <formula>NOT(ISERROR(SEARCH(("m2"),(C135))))</formula>
    </cfRule>
  </conditionalFormatting>
  <conditionalFormatting sqref="C21">
    <cfRule type="containsText" dxfId="164" priority="268" operator="containsText" text="m2">
      <formula>NOT(ISERROR(SEARCH(("m2"),(C21))))</formula>
    </cfRule>
  </conditionalFormatting>
  <conditionalFormatting sqref="C266:C267">
    <cfRule type="containsText" dxfId="163" priority="257" operator="containsText" text="m2">
      <formula>NOT(ISERROR(SEARCH(("m2"),(C266))))</formula>
    </cfRule>
  </conditionalFormatting>
  <conditionalFormatting sqref="C263">
    <cfRule type="containsText" dxfId="162" priority="259" operator="containsText" text="m2">
      <formula>NOT(ISERROR(SEARCH(("m2"),(C263))))</formula>
    </cfRule>
  </conditionalFormatting>
  <conditionalFormatting sqref="C265">
    <cfRule type="containsText" dxfId="161" priority="258" operator="containsText" text="m2">
      <formula>NOT(ISERROR(SEARCH(("m2"),(C265))))</formula>
    </cfRule>
  </conditionalFormatting>
  <conditionalFormatting sqref="C268:C269">
    <cfRule type="containsText" dxfId="160" priority="256" operator="containsText" text="m2">
      <formula>NOT(ISERROR(SEARCH(("m2"),(C268))))</formula>
    </cfRule>
  </conditionalFormatting>
  <conditionalFormatting sqref="C143">
    <cfRule type="containsText" dxfId="159" priority="255" operator="containsText" text="m2">
      <formula>NOT(ISERROR(SEARCH(("m2"),(C143))))</formula>
    </cfRule>
  </conditionalFormatting>
  <conditionalFormatting sqref="C275">
    <cfRule type="containsText" dxfId="158" priority="248" operator="containsText" text="m2">
      <formula>NOT(ISERROR(SEARCH(("m2"),(C275))))</formula>
    </cfRule>
  </conditionalFormatting>
  <conditionalFormatting sqref="C274">
    <cfRule type="containsText" dxfId="157" priority="253" operator="containsText" text="m2">
      <formula>NOT(ISERROR(SEARCH(("m2"),(C274))))</formula>
    </cfRule>
  </conditionalFormatting>
  <conditionalFormatting sqref="C275">
    <cfRule type="containsText" dxfId="156" priority="247" operator="containsText" text="m2">
      <formula>NOT(ISERROR(SEARCH(("m2"),(C275))))</formula>
    </cfRule>
  </conditionalFormatting>
  <conditionalFormatting sqref="C278:C279">
    <cfRule type="containsText" dxfId="155" priority="245" operator="containsText" text="m2">
      <formula>NOT(ISERROR(SEARCH(("m2"),(C278))))</formula>
    </cfRule>
  </conditionalFormatting>
  <conditionalFormatting sqref="C275">
    <cfRule type="containsText" dxfId="154" priority="249" operator="containsText" text="m2">
      <formula>NOT(ISERROR(SEARCH(("m2"),(C275))))</formula>
    </cfRule>
  </conditionalFormatting>
  <conditionalFormatting sqref="C280:C281">
    <cfRule type="containsText" dxfId="153" priority="244" operator="containsText" text="m2">
      <formula>NOT(ISERROR(SEARCH(("m2"),(C280))))</formula>
    </cfRule>
  </conditionalFormatting>
  <conditionalFormatting sqref="C285">
    <cfRule type="containsText" dxfId="152" priority="241" operator="containsText" text="m2">
      <formula>NOT(ISERROR(SEARCH(("m2"),(C285))))</formula>
    </cfRule>
  </conditionalFormatting>
  <conditionalFormatting sqref="C285">
    <cfRule type="containsText" dxfId="151" priority="242" operator="containsText" text="m2">
      <formula>NOT(ISERROR(SEARCH(("m2"),(C285))))</formula>
    </cfRule>
  </conditionalFormatting>
  <conditionalFormatting sqref="C285">
    <cfRule type="containsText" dxfId="150" priority="243" operator="containsText" text="m2">
      <formula>NOT(ISERROR(SEARCH(("m2"),(C285))))</formula>
    </cfRule>
  </conditionalFormatting>
  <conditionalFormatting sqref="C199">
    <cfRule type="containsText" dxfId="149" priority="235" operator="containsText" text="m2">
      <formula>NOT(ISERROR(SEARCH(("m2"),(C199))))</formula>
    </cfRule>
  </conditionalFormatting>
  <conditionalFormatting sqref="C199">
    <cfRule type="containsText" dxfId="148" priority="236" operator="containsText" text="m2">
      <formula>NOT(ISERROR(SEARCH(("m2"),(C199))))</formula>
    </cfRule>
  </conditionalFormatting>
  <conditionalFormatting sqref="C199">
    <cfRule type="containsText" dxfId="147" priority="237" operator="containsText" text="m2">
      <formula>NOT(ISERROR(SEARCH(("m2"),(C199))))</formula>
    </cfRule>
  </conditionalFormatting>
  <conditionalFormatting sqref="C197:C198">
    <cfRule type="containsText" dxfId="146" priority="232" operator="containsText" text="m2">
      <formula>NOT(ISERROR(SEARCH(("m2"),(C197))))</formula>
    </cfRule>
  </conditionalFormatting>
  <conditionalFormatting sqref="C197:C198">
    <cfRule type="containsText" dxfId="145" priority="233" operator="containsText" text="m2">
      <formula>NOT(ISERROR(SEARCH(("m2"),(C197))))</formula>
    </cfRule>
  </conditionalFormatting>
  <conditionalFormatting sqref="C197:C198">
    <cfRule type="containsText" dxfId="144" priority="234" operator="containsText" text="m2">
      <formula>NOT(ISERROR(SEARCH(("m2"),(C197))))</formula>
    </cfRule>
  </conditionalFormatting>
  <conditionalFormatting sqref="C195:C196">
    <cfRule type="containsText" dxfId="143" priority="229" operator="containsText" text="m2">
      <formula>NOT(ISERROR(SEARCH(("m2"),(C195))))</formula>
    </cfRule>
  </conditionalFormatting>
  <conditionalFormatting sqref="C195:C196">
    <cfRule type="containsText" dxfId="142" priority="230" operator="containsText" text="m2">
      <formula>NOT(ISERROR(SEARCH(("m2"),(C195))))</formula>
    </cfRule>
  </conditionalFormatting>
  <conditionalFormatting sqref="C195:C196">
    <cfRule type="containsText" dxfId="141" priority="231" operator="containsText" text="m2">
      <formula>NOT(ISERROR(SEARCH(("m2"),(C195))))</formula>
    </cfRule>
  </conditionalFormatting>
  <conditionalFormatting sqref="C193:C194">
    <cfRule type="containsText" dxfId="140" priority="226" operator="containsText" text="m2">
      <formula>NOT(ISERROR(SEARCH(("m2"),(C193))))</formula>
    </cfRule>
  </conditionalFormatting>
  <conditionalFormatting sqref="C193:C194">
    <cfRule type="containsText" dxfId="139" priority="227" operator="containsText" text="m2">
      <formula>NOT(ISERROR(SEARCH(("m2"),(C193))))</formula>
    </cfRule>
  </conditionalFormatting>
  <conditionalFormatting sqref="C193:C194">
    <cfRule type="containsText" dxfId="138" priority="228" operator="containsText" text="m2">
      <formula>NOT(ISERROR(SEARCH(("m2"),(C193))))</formula>
    </cfRule>
  </conditionalFormatting>
  <conditionalFormatting sqref="C192">
    <cfRule type="containsText" dxfId="137" priority="220" operator="containsText" text="m2">
      <formula>NOT(ISERROR(SEARCH(("m2"),(C192))))</formula>
    </cfRule>
  </conditionalFormatting>
  <conditionalFormatting sqref="C192">
    <cfRule type="containsText" dxfId="136" priority="221" operator="containsText" text="m2">
      <formula>NOT(ISERROR(SEARCH(("m2"),(C192))))</formula>
    </cfRule>
  </conditionalFormatting>
  <conditionalFormatting sqref="C192">
    <cfRule type="containsText" dxfId="135" priority="222" operator="containsText" text="m2">
      <formula>NOT(ISERROR(SEARCH(("m2"),(C192))))</formula>
    </cfRule>
  </conditionalFormatting>
  <conditionalFormatting sqref="C190:C191">
    <cfRule type="containsText" dxfId="134" priority="217" operator="containsText" text="m2">
      <formula>NOT(ISERROR(SEARCH(("m2"),(C190))))</formula>
    </cfRule>
  </conditionalFormatting>
  <conditionalFormatting sqref="C190:C191">
    <cfRule type="containsText" dxfId="133" priority="218" operator="containsText" text="m2">
      <formula>NOT(ISERROR(SEARCH(("m2"),(C190))))</formula>
    </cfRule>
  </conditionalFormatting>
  <conditionalFormatting sqref="C190:C191">
    <cfRule type="containsText" dxfId="132" priority="219" operator="containsText" text="m2">
      <formula>NOT(ISERROR(SEARCH(("m2"),(C190))))</formula>
    </cfRule>
  </conditionalFormatting>
  <conditionalFormatting sqref="C188:C189">
    <cfRule type="containsText" dxfId="131" priority="214" operator="containsText" text="m2">
      <formula>NOT(ISERROR(SEARCH(("m2"),(C188))))</formula>
    </cfRule>
  </conditionalFormatting>
  <conditionalFormatting sqref="C188:C189">
    <cfRule type="containsText" dxfId="130" priority="215" operator="containsText" text="m2">
      <formula>NOT(ISERROR(SEARCH(("m2"),(C188))))</formula>
    </cfRule>
  </conditionalFormatting>
  <conditionalFormatting sqref="C188:C189">
    <cfRule type="containsText" dxfId="129" priority="216" operator="containsText" text="m2">
      <formula>NOT(ISERROR(SEARCH(("m2"),(C188))))</formula>
    </cfRule>
  </conditionalFormatting>
  <conditionalFormatting sqref="C186:C187">
    <cfRule type="containsText" dxfId="128" priority="211" operator="containsText" text="m2">
      <formula>NOT(ISERROR(SEARCH(("m2"),(C186))))</formula>
    </cfRule>
  </conditionalFormatting>
  <conditionalFormatting sqref="C186:C187">
    <cfRule type="containsText" dxfId="127" priority="212" operator="containsText" text="m2">
      <formula>NOT(ISERROR(SEARCH(("m2"),(C186))))</formula>
    </cfRule>
  </conditionalFormatting>
  <conditionalFormatting sqref="C186:C187">
    <cfRule type="containsText" dxfId="126" priority="213" operator="containsText" text="m2">
      <formula>NOT(ISERROR(SEARCH(("m2"),(C186))))</formula>
    </cfRule>
  </conditionalFormatting>
  <conditionalFormatting sqref="C184:C185">
    <cfRule type="containsText" dxfId="125" priority="208" operator="containsText" text="m2">
      <formula>NOT(ISERROR(SEARCH(("m2"),(C184))))</formula>
    </cfRule>
  </conditionalFormatting>
  <conditionalFormatting sqref="C184:C185">
    <cfRule type="containsText" dxfId="124" priority="209" operator="containsText" text="m2">
      <formula>NOT(ISERROR(SEARCH(("m2"),(C184))))</formula>
    </cfRule>
  </conditionalFormatting>
  <conditionalFormatting sqref="C184:C185">
    <cfRule type="containsText" dxfId="123" priority="210" operator="containsText" text="m2">
      <formula>NOT(ISERROR(SEARCH(("m2"),(C184))))</formula>
    </cfRule>
  </conditionalFormatting>
  <conditionalFormatting sqref="C182:C183">
    <cfRule type="containsText" dxfId="122" priority="205" operator="containsText" text="m2">
      <formula>NOT(ISERROR(SEARCH(("m2"),(C182))))</formula>
    </cfRule>
  </conditionalFormatting>
  <conditionalFormatting sqref="C182:C183">
    <cfRule type="containsText" dxfId="121" priority="206" operator="containsText" text="m2">
      <formula>NOT(ISERROR(SEARCH(("m2"),(C182))))</formula>
    </cfRule>
  </conditionalFormatting>
  <conditionalFormatting sqref="C182:C183">
    <cfRule type="containsText" dxfId="120" priority="207" operator="containsText" text="m2">
      <formula>NOT(ISERROR(SEARCH(("m2"),(C182))))</formula>
    </cfRule>
  </conditionalFormatting>
  <conditionalFormatting sqref="C181">
    <cfRule type="containsText" dxfId="119" priority="202" operator="containsText" text="m2">
      <formula>NOT(ISERROR(SEARCH(("m2"),(C181))))</formula>
    </cfRule>
  </conditionalFormatting>
  <conditionalFormatting sqref="C181">
    <cfRule type="containsText" dxfId="118" priority="203" operator="containsText" text="m2">
      <formula>NOT(ISERROR(SEARCH(("m2"),(C181))))</formula>
    </cfRule>
  </conditionalFormatting>
  <conditionalFormatting sqref="C181">
    <cfRule type="containsText" dxfId="117" priority="204" operator="containsText" text="m2">
      <formula>NOT(ISERROR(SEARCH(("m2"),(C181))))</formula>
    </cfRule>
  </conditionalFormatting>
  <conditionalFormatting sqref="C176:C180">
    <cfRule type="containsText" dxfId="116" priority="196" operator="containsText" text="m2">
      <formula>NOT(ISERROR(SEARCH(("m2"),(C176))))</formula>
    </cfRule>
  </conditionalFormatting>
  <conditionalFormatting sqref="C176:C180">
    <cfRule type="containsText" dxfId="115" priority="197" operator="containsText" text="m2">
      <formula>NOT(ISERROR(SEARCH(("m2"),(C176))))</formula>
    </cfRule>
  </conditionalFormatting>
  <conditionalFormatting sqref="C176:C180">
    <cfRule type="containsText" dxfId="114" priority="198" operator="containsText" text="m2">
      <formula>NOT(ISERROR(SEARCH(("m2"),(C176))))</formula>
    </cfRule>
  </conditionalFormatting>
  <conditionalFormatting sqref="C201">
    <cfRule type="containsText" dxfId="113" priority="154" operator="containsText" text="m2">
      <formula>NOT(ISERROR(SEARCH(("m2"),(C201))))</formula>
    </cfRule>
  </conditionalFormatting>
  <conditionalFormatting sqref="C201">
    <cfRule type="containsText" dxfId="112" priority="155" operator="containsText" text="m2">
      <formula>NOT(ISERROR(SEARCH(("m2"),(C201))))</formula>
    </cfRule>
  </conditionalFormatting>
  <conditionalFormatting sqref="C201">
    <cfRule type="containsText" dxfId="111" priority="156" operator="containsText" text="m2">
      <formula>NOT(ISERROR(SEARCH(("m2"),(C201))))</formula>
    </cfRule>
  </conditionalFormatting>
  <conditionalFormatting sqref="C226">
    <cfRule type="containsText" dxfId="110" priority="151" operator="containsText" text="m2">
      <formula>NOT(ISERROR(SEARCH(("m2"),(C226))))</formula>
    </cfRule>
  </conditionalFormatting>
  <conditionalFormatting sqref="C226">
    <cfRule type="containsText" dxfId="109" priority="152" operator="containsText" text="m2">
      <formula>NOT(ISERROR(SEARCH(("m2"),(C226))))</formula>
    </cfRule>
  </conditionalFormatting>
  <conditionalFormatting sqref="C226">
    <cfRule type="containsText" dxfId="108" priority="153" operator="containsText" text="m2">
      <formula>NOT(ISERROR(SEARCH(("m2"),(C226))))</formula>
    </cfRule>
  </conditionalFormatting>
  <conditionalFormatting sqref="C256">
    <cfRule type="containsText" dxfId="107" priority="148" operator="containsText" text="m2">
      <formula>NOT(ISERROR(SEARCH(("m2"),(C256))))</formula>
    </cfRule>
  </conditionalFormatting>
  <conditionalFormatting sqref="C256">
    <cfRule type="containsText" dxfId="106" priority="149" operator="containsText" text="m2">
      <formula>NOT(ISERROR(SEARCH(("m2"),(C256))))</formula>
    </cfRule>
  </conditionalFormatting>
  <conditionalFormatting sqref="C256">
    <cfRule type="containsText" dxfId="105" priority="150" operator="containsText" text="m2">
      <formula>NOT(ISERROR(SEARCH(("m2"),(C256))))</formula>
    </cfRule>
  </conditionalFormatting>
  <conditionalFormatting sqref="C254:C255">
    <cfRule type="containsText" dxfId="104" priority="145" operator="containsText" text="m2">
      <formula>NOT(ISERROR(SEARCH(("m2"),(C254))))</formula>
    </cfRule>
  </conditionalFormatting>
  <conditionalFormatting sqref="C254:C255">
    <cfRule type="containsText" dxfId="103" priority="146" operator="containsText" text="m2">
      <formula>NOT(ISERROR(SEARCH(("m2"),(C254))))</formula>
    </cfRule>
  </conditionalFormatting>
  <conditionalFormatting sqref="C254:C255">
    <cfRule type="containsText" dxfId="102" priority="147" operator="containsText" text="m2">
      <formula>NOT(ISERROR(SEARCH(("m2"),(C254))))</formula>
    </cfRule>
  </conditionalFormatting>
  <conditionalFormatting sqref="C270:C271">
    <cfRule type="containsText" dxfId="101" priority="111" operator="containsText" text="m2">
      <formula>NOT(ISERROR(SEARCH(("m2"),(C270))))</formula>
    </cfRule>
  </conditionalFormatting>
  <conditionalFormatting sqref="C123">
    <cfRule type="containsText" dxfId="100" priority="110" operator="containsText" text="m2">
      <formula>NOT(ISERROR(SEARCH(("m2"),(C123))))</formula>
    </cfRule>
  </conditionalFormatting>
  <conditionalFormatting sqref="C126">
    <cfRule type="containsText" dxfId="99" priority="108" operator="containsText" text="m2">
      <formula>NOT(ISERROR(SEARCH(("m2"),(C126))))</formula>
    </cfRule>
  </conditionalFormatting>
  <conditionalFormatting sqref="C225">
    <cfRule type="containsText" dxfId="98" priority="105" operator="containsText" text="m2">
      <formula>NOT(ISERROR(SEARCH(("m2"),(C225))))</formula>
    </cfRule>
  </conditionalFormatting>
  <conditionalFormatting sqref="C225">
    <cfRule type="containsText" dxfId="97" priority="106" operator="containsText" text="m2">
      <formula>NOT(ISERROR(SEARCH(("m2"),(C225))))</formula>
    </cfRule>
  </conditionalFormatting>
  <conditionalFormatting sqref="C225">
    <cfRule type="containsText" dxfId="96" priority="107" operator="containsText" text="m2">
      <formula>NOT(ISERROR(SEARCH(("m2"),(C225))))</formula>
    </cfRule>
  </conditionalFormatting>
  <conditionalFormatting sqref="C223:C224">
    <cfRule type="containsText" dxfId="95" priority="102" operator="containsText" text="m2">
      <formula>NOT(ISERROR(SEARCH(("m2"),(C223))))</formula>
    </cfRule>
  </conditionalFormatting>
  <conditionalFormatting sqref="C223:C224">
    <cfRule type="containsText" dxfId="94" priority="103" operator="containsText" text="m2">
      <formula>NOT(ISERROR(SEARCH(("m2"),(C223))))</formula>
    </cfRule>
  </conditionalFormatting>
  <conditionalFormatting sqref="C223:C224">
    <cfRule type="containsText" dxfId="93" priority="104" operator="containsText" text="m2">
      <formula>NOT(ISERROR(SEARCH(("m2"),(C223))))</formula>
    </cfRule>
  </conditionalFormatting>
  <conditionalFormatting sqref="C221:C222">
    <cfRule type="containsText" dxfId="92" priority="99" operator="containsText" text="m2">
      <formula>NOT(ISERROR(SEARCH(("m2"),(C221))))</formula>
    </cfRule>
  </conditionalFormatting>
  <conditionalFormatting sqref="C221:C222">
    <cfRule type="containsText" dxfId="91" priority="100" operator="containsText" text="m2">
      <formula>NOT(ISERROR(SEARCH(("m2"),(C221))))</formula>
    </cfRule>
  </conditionalFormatting>
  <conditionalFormatting sqref="C221:C222">
    <cfRule type="containsText" dxfId="90" priority="101" operator="containsText" text="m2">
      <formula>NOT(ISERROR(SEARCH(("m2"),(C221))))</formula>
    </cfRule>
  </conditionalFormatting>
  <conditionalFormatting sqref="C219:C220">
    <cfRule type="containsText" dxfId="89" priority="96" operator="containsText" text="m2">
      <formula>NOT(ISERROR(SEARCH(("m2"),(C219))))</formula>
    </cfRule>
  </conditionalFormatting>
  <conditionalFormatting sqref="C219:C220">
    <cfRule type="containsText" dxfId="88" priority="97" operator="containsText" text="m2">
      <formula>NOT(ISERROR(SEARCH(("m2"),(C219))))</formula>
    </cfRule>
  </conditionalFormatting>
  <conditionalFormatting sqref="C219:C220">
    <cfRule type="containsText" dxfId="87" priority="98" operator="containsText" text="m2">
      <formula>NOT(ISERROR(SEARCH(("m2"),(C219))))</formula>
    </cfRule>
  </conditionalFormatting>
  <conditionalFormatting sqref="C218">
    <cfRule type="containsText" dxfId="86" priority="90" operator="containsText" text="m2">
      <formula>NOT(ISERROR(SEARCH(("m2"),(C218))))</formula>
    </cfRule>
  </conditionalFormatting>
  <conditionalFormatting sqref="C218">
    <cfRule type="containsText" dxfId="85" priority="91" operator="containsText" text="m2">
      <formula>NOT(ISERROR(SEARCH(("m2"),(C218))))</formula>
    </cfRule>
  </conditionalFormatting>
  <conditionalFormatting sqref="C218">
    <cfRule type="containsText" dxfId="84" priority="92" operator="containsText" text="m2">
      <formula>NOT(ISERROR(SEARCH(("m2"),(C218))))</formula>
    </cfRule>
  </conditionalFormatting>
  <conditionalFormatting sqref="C216:C217">
    <cfRule type="containsText" dxfId="83" priority="87" operator="containsText" text="m2">
      <formula>NOT(ISERROR(SEARCH(("m2"),(C216))))</formula>
    </cfRule>
  </conditionalFormatting>
  <conditionalFormatting sqref="C216:C217">
    <cfRule type="containsText" dxfId="82" priority="88" operator="containsText" text="m2">
      <formula>NOT(ISERROR(SEARCH(("m2"),(C216))))</formula>
    </cfRule>
  </conditionalFormatting>
  <conditionalFormatting sqref="C216:C217">
    <cfRule type="containsText" dxfId="81" priority="89" operator="containsText" text="m2">
      <formula>NOT(ISERROR(SEARCH(("m2"),(C216))))</formula>
    </cfRule>
  </conditionalFormatting>
  <conditionalFormatting sqref="C214:C215">
    <cfRule type="containsText" dxfId="80" priority="84" operator="containsText" text="m2">
      <formula>NOT(ISERROR(SEARCH(("m2"),(C214))))</formula>
    </cfRule>
  </conditionalFormatting>
  <conditionalFormatting sqref="C214:C215">
    <cfRule type="containsText" dxfId="79" priority="85" operator="containsText" text="m2">
      <formula>NOT(ISERROR(SEARCH(("m2"),(C214))))</formula>
    </cfRule>
  </conditionalFormatting>
  <conditionalFormatting sqref="C214:C215">
    <cfRule type="containsText" dxfId="78" priority="86" operator="containsText" text="m2">
      <formula>NOT(ISERROR(SEARCH(("m2"),(C214))))</formula>
    </cfRule>
  </conditionalFormatting>
  <conditionalFormatting sqref="C212:C213">
    <cfRule type="containsText" dxfId="77" priority="81" operator="containsText" text="m2">
      <formula>NOT(ISERROR(SEARCH(("m2"),(C212))))</formula>
    </cfRule>
  </conditionalFormatting>
  <conditionalFormatting sqref="C212:C213">
    <cfRule type="containsText" dxfId="76" priority="82" operator="containsText" text="m2">
      <formula>NOT(ISERROR(SEARCH(("m2"),(C212))))</formula>
    </cfRule>
  </conditionalFormatting>
  <conditionalFormatting sqref="C212:C213">
    <cfRule type="containsText" dxfId="75" priority="83" operator="containsText" text="m2">
      <formula>NOT(ISERROR(SEARCH(("m2"),(C212))))</formula>
    </cfRule>
  </conditionalFormatting>
  <conditionalFormatting sqref="C210:C211">
    <cfRule type="containsText" dxfId="74" priority="78" operator="containsText" text="m2">
      <formula>NOT(ISERROR(SEARCH(("m2"),(C210))))</formula>
    </cfRule>
  </conditionalFormatting>
  <conditionalFormatting sqref="C210:C211">
    <cfRule type="containsText" dxfId="73" priority="79" operator="containsText" text="m2">
      <formula>NOT(ISERROR(SEARCH(("m2"),(C210))))</formula>
    </cfRule>
  </conditionalFormatting>
  <conditionalFormatting sqref="C210:C211">
    <cfRule type="containsText" dxfId="72" priority="80" operator="containsText" text="m2">
      <formula>NOT(ISERROR(SEARCH(("m2"),(C210))))</formula>
    </cfRule>
  </conditionalFormatting>
  <conditionalFormatting sqref="C208:C209">
    <cfRule type="containsText" dxfId="71" priority="75" operator="containsText" text="m2">
      <formula>NOT(ISERROR(SEARCH(("m2"),(C208))))</formula>
    </cfRule>
  </conditionalFormatting>
  <conditionalFormatting sqref="C208:C209">
    <cfRule type="containsText" dxfId="70" priority="76" operator="containsText" text="m2">
      <formula>NOT(ISERROR(SEARCH(("m2"),(C208))))</formula>
    </cfRule>
  </conditionalFormatting>
  <conditionalFormatting sqref="C208:C209">
    <cfRule type="containsText" dxfId="69" priority="77" operator="containsText" text="m2">
      <formula>NOT(ISERROR(SEARCH(("m2"),(C208))))</formula>
    </cfRule>
  </conditionalFormatting>
  <conditionalFormatting sqref="C207">
    <cfRule type="containsText" dxfId="68" priority="72" operator="containsText" text="m2">
      <formula>NOT(ISERROR(SEARCH(("m2"),(C207))))</formula>
    </cfRule>
  </conditionalFormatting>
  <conditionalFormatting sqref="C207">
    <cfRule type="containsText" dxfId="67" priority="73" operator="containsText" text="m2">
      <formula>NOT(ISERROR(SEARCH(("m2"),(C207))))</formula>
    </cfRule>
  </conditionalFormatting>
  <conditionalFormatting sqref="C207">
    <cfRule type="containsText" dxfId="66" priority="74" operator="containsText" text="m2">
      <formula>NOT(ISERROR(SEARCH(("m2"),(C207))))</formula>
    </cfRule>
  </conditionalFormatting>
  <conditionalFormatting sqref="C202:C206">
    <cfRule type="containsText" dxfId="65" priority="69" operator="containsText" text="m2">
      <formula>NOT(ISERROR(SEARCH(("m2"),(C202))))</formula>
    </cfRule>
  </conditionalFormatting>
  <conditionalFormatting sqref="C202:C206">
    <cfRule type="containsText" dxfId="64" priority="70" operator="containsText" text="m2">
      <formula>NOT(ISERROR(SEARCH(("m2"),(C202))))</formula>
    </cfRule>
  </conditionalFormatting>
  <conditionalFormatting sqref="C202:C206">
    <cfRule type="containsText" dxfId="63" priority="71" operator="containsText" text="m2">
      <formula>NOT(ISERROR(SEARCH(("m2"),(C202))))</formula>
    </cfRule>
  </conditionalFormatting>
  <conditionalFormatting sqref="C253">
    <cfRule type="containsText" dxfId="62" priority="66" operator="containsText" text="m2">
      <formula>NOT(ISERROR(SEARCH(("m2"),(C253))))</formula>
    </cfRule>
  </conditionalFormatting>
  <conditionalFormatting sqref="C253">
    <cfRule type="containsText" dxfId="61" priority="67" operator="containsText" text="m2">
      <formula>NOT(ISERROR(SEARCH(("m2"),(C253))))</formula>
    </cfRule>
  </conditionalFormatting>
  <conditionalFormatting sqref="C253">
    <cfRule type="containsText" dxfId="60" priority="68" operator="containsText" text="m2">
      <formula>NOT(ISERROR(SEARCH(("m2"),(C253))))</formula>
    </cfRule>
  </conditionalFormatting>
  <conditionalFormatting sqref="C251:C252">
    <cfRule type="containsText" dxfId="59" priority="63" operator="containsText" text="m2">
      <formula>NOT(ISERROR(SEARCH(("m2"),(C251))))</formula>
    </cfRule>
  </conditionalFormatting>
  <conditionalFormatting sqref="C251:C252">
    <cfRule type="containsText" dxfId="58" priority="64" operator="containsText" text="m2">
      <formula>NOT(ISERROR(SEARCH(("m2"),(C251))))</formula>
    </cfRule>
  </conditionalFormatting>
  <conditionalFormatting sqref="C251:C252">
    <cfRule type="containsText" dxfId="57" priority="65" operator="containsText" text="m2">
      <formula>NOT(ISERROR(SEARCH(("m2"),(C251))))</formula>
    </cfRule>
  </conditionalFormatting>
  <conditionalFormatting sqref="C249:C250">
    <cfRule type="containsText" dxfId="56" priority="60" operator="containsText" text="m2">
      <formula>NOT(ISERROR(SEARCH(("m2"),(C249))))</formula>
    </cfRule>
  </conditionalFormatting>
  <conditionalFormatting sqref="C249:C250">
    <cfRule type="containsText" dxfId="55" priority="61" operator="containsText" text="m2">
      <formula>NOT(ISERROR(SEARCH(("m2"),(C249))))</formula>
    </cfRule>
  </conditionalFormatting>
  <conditionalFormatting sqref="C249:C250">
    <cfRule type="containsText" dxfId="54" priority="62" operator="containsText" text="m2">
      <formula>NOT(ISERROR(SEARCH(("m2"),(C249))))</formula>
    </cfRule>
  </conditionalFormatting>
  <conditionalFormatting sqref="C247:C248">
    <cfRule type="containsText" dxfId="53" priority="57" operator="containsText" text="m2">
      <formula>NOT(ISERROR(SEARCH(("m2"),(C247))))</formula>
    </cfRule>
  </conditionalFormatting>
  <conditionalFormatting sqref="C247:C248">
    <cfRule type="containsText" dxfId="52" priority="58" operator="containsText" text="m2">
      <formula>NOT(ISERROR(SEARCH(("m2"),(C247))))</formula>
    </cfRule>
  </conditionalFormatting>
  <conditionalFormatting sqref="C247:C248">
    <cfRule type="containsText" dxfId="51" priority="59" operator="containsText" text="m2">
      <formula>NOT(ISERROR(SEARCH(("m2"),(C247))))</formula>
    </cfRule>
  </conditionalFormatting>
  <conditionalFormatting sqref="C245:C246">
    <cfRule type="containsText" dxfId="50" priority="54" operator="containsText" text="m2">
      <formula>NOT(ISERROR(SEARCH(("m2"),(C245))))</formula>
    </cfRule>
  </conditionalFormatting>
  <conditionalFormatting sqref="C245:C246">
    <cfRule type="containsText" dxfId="49" priority="55" operator="containsText" text="m2">
      <formula>NOT(ISERROR(SEARCH(("m2"),(C245))))</formula>
    </cfRule>
  </conditionalFormatting>
  <conditionalFormatting sqref="C245:C246">
    <cfRule type="containsText" dxfId="48" priority="56" operator="containsText" text="m2">
      <formula>NOT(ISERROR(SEARCH(("m2"),(C245))))</formula>
    </cfRule>
  </conditionalFormatting>
  <conditionalFormatting sqref="C243:C244">
    <cfRule type="containsText" dxfId="47" priority="51" operator="containsText" text="m2">
      <formula>NOT(ISERROR(SEARCH(("m2"),(C243))))</formula>
    </cfRule>
  </conditionalFormatting>
  <conditionalFormatting sqref="C243:C244">
    <cfRule type="containsText" dxfId="46" priority="52" operator="containsText" text="m2">
      <formula>NOT(ISERROR(SEARCH(("m2"),(C243))))</formula>
    </cfRule>
  </conditionalFormatting>
  <conditionalFormatting sqref="C243:C244">
    <cfRule type="containsText" dxfId="45" priority="53" operator="containsText" text="m2">
      <formula>NOT(ISERROR(SEARCH(("m2"),(C243))))</formula>
    </cfRule>
  </conditionalFormatting>
  <conditionalFormatting sqref="C241:C242">
    <cfRule type="containsText" dxfId="44" priority="48" operator="containsText" text="m2">
      <formula>NOT(ISERROR(SEARCH(("m2"),(C241))))</formula>
    </cfRule>
  </conditionalFormatting>
  <conditionalFormatting sqref="C241:C242">
    <cfRule type="containsText" dxfId="43" priority="49" operator="containsText" text="m2">
      <formula>NOT(ISERROR(SEARCH(("m2"),(C241))))</formula>
    </cfRule>
  </conditionalFormatting>
  <conditionalFormatting sqref="C241:C242">
    <cfRule type="containsText" dxfId="42" priority="50" operator="containsText" text="m2">
      <formula>NOT(ISERROR(SEARCH(("m2"),(C241))))</formula>
    </cfRule>
  </conditionalFormatting>
  <conditionalFormatting sqref="C239:C240">
    <cfRule type="containsText" dxfId="41" priority="45" operator="containsText" text="m2">
      <formula>NOT(ISERROR(SEARCH(("m2"),(C239))))</formula>
    </cfRule>
  </conditionalFormatting>
  <conditionalFormatting sqref="C239:C240">
    <cfRule type="containsText" dxfId="40" priority="46" operator="containsText" text="m2">
      <formula>NOT(ISERROR(SEARCH(("m2"),(C239))))</formula>
    </cfRule>
  </conditionalFormatting>
  <conditionalFormatting sqref="C239:C240">
    <cfRule type="containsText" dxfId="39" priority="47" operator="containsText" text="m2">
      <formula>NOT(ISERROR(SEARCH(("m2"),(C239))))</formula>
    </cfRule>
  </conditionalFormatting>
  <conditionalFormatting sqref="C237:C238">
    <cfRule type="containsText" dxfId="38" priority="42" operator="containsText" text="m2">
      <formula>NOT(ISERROR(SEARCH(("m2"),(C237))))</formula>
    </cfRule>
  </conditionalFormatting>
  <conditionalFormatting sqref="C237:C238">
    <cfRule type="containsText" dxfId="37" priority="43" operator="containsText" text="m2">
      <formula>NOT(ISERROR(SEARCH(("m2"),(C237))))</formula>
    </cfRule>
  </conditionalFormatting>
  <conditionalFormatting sqref="C237:C238">
    <cfRule type="containsText" dxfId="36" priority="44" operator="containsText" text="m2">
      <formula>NOT(ISERROR(SEARCH(("m2"),(C237))))</formula>
    </cfRule>
  </conditionalFormatting>
  <conditionalFormatting sqref="C235:C236">
    <cfRule type="containsText" dxfId="35" priority="39" operator="containsText" text="m2">
      <formula>NOT(ISERROR(SEARCH(("m2"),(C235))))</formula>
    </cfRule>
  </conditionalFormatting>
  <conditionalFormatting sqref="C235:C236">
    <cfRule type="containsText" dxfId="34" priority="40" operator="containsText" text="m2">
      <formula>NOT(ISERROR(SEARCH(("m2"),(C235))))</formula>
    </cfRule>
  </conditionalFormatting>
  <conditionalFormatting sqref="C235:C236">
    <cfRule type="containsText" dxfId="33" priority="41" operator="containsText" text="m2">
      <formula>NOT(ISERROR(SEARCH(("m2"),(C235))))</formula>
    </cfRule>
  </conditionalFormatting>
  <conditionalFormatting sqref="C233:C234">
    <cfRule type="containsText" dxfId="32" priority="36" operator="containsText" text="m2">
      <formula>NOT(ISERROR(SEARCH(("m2"),(C233))))</formula>
    </cfRule>
  </conditionalFormatting>
  <conditionalFormatting sqref="C233:C234">
    <cfRule type="containsText" dxfId="31" priority="37" operator="containsText" text="m2">
      <formula>NOT(ISERROR(SEARCH(("m2"),(C233))))</formula>
    </cfRule>
  </conditionalFormatting>
  <conditionalFormatting sqref="C233:C234">
    <cfRule type="containsText" dxfId="30" priority="38" operator="containsText" text="m2">
      <formula>NOT(ISERROR(SEARCH(("m2"),(C233))))</formula>
    </cfRule>
  </conditionalFormatting>
  <conditionalFormatting sqref="C232">
    <cfRule type="containsText" dxfId="29" priority="33" operator="containsText" text="m2">
      <formula>NOT(ISERROR(SEARCH(("m2"),(C232))))</formula>
    </cfRule>
  </conditionalFormatting>
  <conditionalFormatting sqref="C232">
    <cfRule type="containsText" dxfId="28" priority="34" operator="containsText" text="m2">
      <formula>NOT(ISERROR(SEARCH(("m2"),(C232))))</formula>
    </cfRule>
  </conditionalFormatting>
  <conditionalFormatting sqref="C232">
    <cfRule type="containsText" dxfId="27" priority="35" operator="containsText" text="m2">
      <formula>NOT(ISERROR(SEARCH(("m2"),(C232))))</formula>
    </cfRule>
  </conditionalFormatting>
  <conditionalFormatting sqref="C227:C231">
    <cfRule type="containsText" dxfId="26" priority="30" operator="containsText" text="m2">
      <formula>NOT(ISERROR(SEARCH(("m2"),(C227))))</formula>
    </cfRule>
  </conditionalFormatting>
  <conditionalFormatting sqref="C227:C231">
    <cfRule type="containsText" dxfId="25" priority="31" operator="containsText" text="m2">
      <formula>NOT(ISERROR(SEARCH(("m2"),(C227))))</formula>
    </cfRule>
  </conditionalFormatting>
  <conditionalFormatting sqref="C227:C231">
    <cfRule type="containsText" dxfId="24" priority="32" operator="containsText" text="m2">
      <formula>NOT(ISERROR(SEARCH(("m2"),(C227))))</formula>
    </cfRule>
  </conditionalFormatting>
  <conditionalFormatting sqref="C258">
    <cfRule type="containsText" dxfId="23" priority="27" operator="containsText" text="m2">
      <formula>NOT(ISERROR(SEARCH(("m2"),(C258))))</formula>
    </cfRule>
  </conditionalFormatting>
  <conditionalFormatting sqref="C258">
    <cfRule type="containsText" dxfId="22" priority="28" operator="containsText" text="m2">
      <formula>NOT(ISERROR(SEARCH(("m2"),(C258))))</formula>
    </cfRule>
  </conditionalFormatting>
  <conditionalFormatting sqref="C258">
    <cfRule type="containsText" dxfId="21" priority="29" operator="containsText" text="m2">
      <formula>NOT(ISERROR(SEARCH(("m2"),(C258))))</formula>
    </cfRule>
  </conditionalFormatting>
  <conditionalFormatting sqref="C257">
    <cfRule type="containsText" dxfId="20" priority="24" operator="containsText" text="m2">
      <formula>NOT(ISERROR(SEARCH(("m2"),(C257))))</formula>
    </cfRule>
  </conditionalFormatting>
  <conditionalFormatting sqref="C257">
    <cfRule type="containsText" dxfId="19" priority="25" operator="containsText" text="m2">
      <formula>NOT(ISERROR(SEARCH(("m2"),(C257))))</formula>
    </cfRule>
  </conditionalFormatting>
  <conditionalFormatting sqref="C257">
    <cfRule type="containsText" dxfId="18" priority="26" operator="containsText" text="m2">
      <formula>NOT(ISERROR(SEARCH(("m2"),(C257))))</formula>
    </cfRule>
  </conditionalFormatting>
  <conditionalFormatting sqref="C124">
    <cfRule type="containsText" dxfId="17" priority="23" operator="containsText" text="m2">
      <formula>NOT(ISERROR(SEARCH(("m2"),(C124))))</formula>
    </cfRule>
  </conditionalFormatting>
  <conditionalFormatting sqref="C142">
    <cfRule type="containsText" dxfId="16" priority="22" operator="containsText" text="m2">
      <formula>NOT(ISERROR(SEARCH(("m2"),(C142))))</formula>
    </cfRule>
  </conditionalFormatting>
  <conditionalFormatting sqref="C131:C132">
    <cfRule type="containsText" dxfId="15" priority="21" operator="containsText" text="m2">
      <formula>NOT(ISERROR(SEARCH(("m2"),(C131))))</formula>
    </cfRule>
  </conditionalFormatting>
  <conditionalFormatting sqref="C129:C130">
    <cfRule type="containsText" dxfId="14" priority="20" operator="containsText" text="m2">
      <formula>NOT(ISERROR(SEARCH(("m2"),(C129))))</formula>
    </cfRule>
  </conditionalFormatting>
  <conditionalFormatting sqref="C145">
    <cfRule type="containsText" dxfId="13" priority="19" operator="containsText" text="m2">
      <formula>NOT(ISERROR(SEARCH(("m2"),(C145))))</formula>
    </cfRule>
  </conditionalFormatting>
  <conditionalFormatting sqref="C133:C134">
    <cfRule type="containsText" dxfId="12" priority="18" operator="containsText" text="m2">
      <formula>NOT(ISERROR(SEARCH(("m2"),(C133))))</formula>
    </cfRule>
  </conditionalFormatting>
  <conditionalFormatting sqref="C151">
    <cfRule type="containsText" dxfId="11" priority="11" operator="containsText" text="m2">
      <formula>NOT(ISERROR(SEARCH(("m2"),(C151))))</formula>
    </cfRule>
  </conditionalFormatting>
  <conditionalFormatting sqref="C147">
    <cfRule type="containsText" dxfId="10" priority="13" operator="containsText" text="m2">
      <formula>NOT(ISERROR(SEARCH(("m2"),(C147))))</formula>
    </cfRule>
  </conditionalFormatting>
  <conditionalFormatting sqref="C149">
    <cfRule type="containsText" dxfId="9" priority="12" operator="containsText" text="m2">
      <formula>NOT(ISERROR(SEARCH(("m2"),(C149))))</formula>
    </cfRule>
  </conditionalFormatting>
  <conditionalFormatting sqref="C153">
    <cfRule type="containsText" dxfId="8" priority="8" operator="containsText" text="m2">
      <formula>NOT(ISERROR(SEARCH(("m2"),(C153))))</formula>
    </cfRule>
  </conditionalFormatting>
  <conditionalFormatting sqref="C153">
    <cfRule type="containsText" dxfId="7" priority="10" operator="containsText" text="m2">
      <formula>NOT(ISERROR(SEARCH(("m2"),(C153))))</formula>
    </cfRule>
  </conditionalFormatting>
  <conditionalFormatting sqref="C153">
    <cfRule type="containsText" dxfId="6" priority="9" operator="containsText" text="m2">
      <formula>NOT(ISERROR(SEARCH(("m2"),(C153))))</formula>
    </cfRule>
  </conditionalFormatting>
  <conditionalFormatting sqref="C159">
    <cfRule type="containsText" dxfId="5" priority="4" operator="containsText" text="m2">
      <formula>NOT(ISERROR(SEARCH(("m2"),(C159))))</formula>
    </cfRule>
  </conditionalFormatting>
  <conditionalFormatting sqref="C159">
    <cfRule type="containsText" dxfId="4" priority="6" operator="containsText" text="m2">
      <formula>NOT(ISERROR(SEARCH(("m2"),(C159))))</formula>
    </cfRule>
  </conditionalFormatting>
  <conditionalFormatting sqref="C159">
    <cfRule type="containsText" dxfId="3" priority="5" operator="containsText" text="m2">
      <formula>NOT(ISERROR(SEARCH(("m2"),(C159))))</formula>
    </cfRule>
  </conditionalFormatting>
  <conditionalFormatting sqref="C287">
    <cfRule type="containsText" dxfId="2" priority="1" operator="containsText" text="m2">
      <formula>NOT(ISERROR(SEARCH(("m2"),(C287))))</formula>
    </cfRule>
  </conditionalFormatting>
  <conditionalFormatting sqref="C287">
    <cfRule type="containsText" dxfId="1" priority="2" operator="containsText" text="m2">
      <formula>NOT(ISERROR(SEARCH(("m2"),(C287))))</formula>
    </cfRule>
  </conditionalFormatting>
  <conditionalFormatting sqref="C287">
    <cfRule type="containsText" dxfId="0" priority="3" operator="containsText" text="m2">
      <formula>NOT(ISERROR(SEARCH(("m2"),(C287))))</formula>
    </cfRule>
  </conditionalFormatting>
  <pageMargins left="0.51181102362204722" right="0.51181102362204722" top="0.78740157480314965" bottom="0.78740157480314965" header="0" footer="0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69"/>
  <sheetViews>
    <sheetView showGridLines="0" view="pageBreakPreview" zoomScale="80" zoomScaleNormal="80" zoomScaleSheetLayoutView="80" workbookViewId="0">
      <pane xSplit="4" ySplit="14" topLeftCell="E111" activePane="bottomRight" state="frozen"/>
      <selection pane="topRight" activeCell="E1" sqref="E1"/>
      <selection pane="bottomLeft" activeCell="A15" sqref="A15"/>
      <selection pane="bottomRight" activeCell="A66" sqref="A66:H66"/>
    </sheetView>
  </sheetViews>
  <sheetFormatPr defaultColWidth="14.42578125" defaultRowHeight="15" customHeight="1" x14ac:dyDescent="0.25"/>
  <cols>
    <col min="1" max="1" width="9.7109375" customWidth="1"/>
    <col min="2" max="2" width="15.5703125" customWidth="1"/>
    <col min="3" max="3" width="11.5703125" customWidth="1"/>
    <col min="4" max="4" width="106.85546875" customWidth="1"/>
    <col min="5" max="5" width="10.85546875" customWidth="1"/>
    <col min="6" max="6" width="19.85546875" customWidth="1"/>
    <col min="7" max="7" width="14.5703125" customWidth="1"/>
    <col min="8" max="8" width="21" customWidth="1"/>
    <col min="9" max="9" width="23.7109375" customWidth="1"/>
    <col min="10" max="10" width="23.7109375" style="97" customWidth="1"/>
    <col min="11" max="11" width="25.140625" customWidth="1"/>
    <col min="12" max="25" width="9.140625" customWidth="1"/>
  </cols>
  <sheetData>
    <row r="1" spans="1:25" ht="14.25" customHeight="1" thickBot="1" x14ac:dyDescent="0.3">
      <c r="A1" s="393"/>
      <c r="B1" s="394"/>
      <c r="C1" s="394"/>
      <c r="D1" s="394"/>
      <c r="E1" s="394"/>
      <c r="F1" s="394"/>
      <c r="G1" s="394"/>
      <c r="H1" s="394"/>
      <c r="I1" s="394"/>
      <c r="J1" s="39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25">
      <c r="A2" s="581" t="s">
        <v>31</v>
      </c>
      <c r="B2" s="582"/>
      <c r="C2" s="582"/>
      <c r="D2" s="582"/>
      <c r="E2" s="582"/>
      <c r="F2" s="582"/>
      <c r="G2" s="582"/>
      <c r="H2" s="582"/>
      <c r="I2" s="582"/>
      <c r="J2" s="58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584" t="s">
        <v>1</v>
      </c>
      <c r="B3" s="585"/>
      <c r="C3" s="585"/>
      <c r="D3" s="585"/>
      <c r="E3" s="585"/>
      <c r="F3" s="585"/>
      <c r="G3" s="585"/>
      <c r="H3" s="585"/>
      <c r="I3" s="585"/>
      <c r="J3" s="58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587" t="s">
        <v>315</v>
      </c>
      <c r="B4" s="588"/>
      <c r="C4" s="588"/>
      <c r="D4" s="588"/>
      <c r="E4" s="588"/>
      <c r="F4" s="588"/>
      <c r="G4" s="588"/>
      <c r="H4" s="588"/>
      <c r="I4" s="588"/>
      <c r="J4" s="58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25">
      <c r="A5" s="590" t="s">
        <v>401</v>
      </c>
      <c r="B5" s="591"/>
      <c r="C5" s="591"/>
      <c r="D5" s="591"/>
      <c r="E5" s="591"/>
      <c r="F5" s="591"/>
      <c r="G5" s="591"/>
      <c r="H5" s="591"/>
      <c r="I5" s="591"/>
      <c r="J5" s="59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25">
      <c r="A6" s="593" t="s">
        <v>402</v>
      </c>
      <c r="B6" s="594"/>
      <c r="C6" s="594"/>
      <c r="D6" s="594"/>
      <c r="E6" s="594"/>
      <c r="F6" s="594"/>
      <c r="G6" s="594"/>
      <c r="H6" s="594"/>
      <c r="I6" s="594"/>
      <c r="J6" s="59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613" t="s">
        <v>217</v>
      </c>
      <c r="B7" s="614"/>
      <c r="C7" s="614"/>
      <c r="D7" s="614"/>
      <c r="E7" s="614"/>
      <c r="F7" s="614"/>
      <c r="G7" s="614"/>
      <c r="H7" s="614"/>
      <c r="I7" s="614"/>
      <c r="J7" s="6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63" customFormat="1" ht="14.25" customHeight="1" x14ac:dyDescent="0.25">
      <c r="A8" s="613" t="s">
        <v>314</v>
      </c>
      <c r="B8" s="614"/>
      <c r="C8" s="614"/>
      <c r="D8" s="614"/>
      <c r="E8" s="614"/>
      <c r="F8" s="614"/>
      <c r="G8" s="614"/>
      <c r="H8" s="614"/>
      <c r="I8" s="614"/>
      <c r="J8" s="6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616" t="s">
        <v>32</v>
      </c>
      <c r="B9" s="617"/>
      <c r="C9" s="617"/>
      <c r="D9" s="617"/>
      <c r="E9" s="617"/>
      <c r="F9" s="617"/>
      <c r="G9" s="617"/>
      <c r="H9" s="617"/>
      <c r="I9" s="617"/>
      <c r="J9" s="61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thickBot="1" x14ac:dyDescent="0.3">
      <c r="A10" s="619"/>
      <c r="B10" s="620"/>
      <c r="C10" s="620"/>
      <c r="D10" s="620"/>
      <c r="E10" s="620"/>
      <c r="F10" s="620"/>
      <c r="G10" s="620"/>
      <c r="H10" s="620"/>
      <c r="I10" s="620"/>
      <c r="J10" s="6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6" customHeight="1" thickBot="1" x14ac:dyDescent="0.3">
      <c r="A11" s="396" t="s">
        <v>5</v>
      </c>
      <c r="B11" s="58" t="s">
        <v>33</v>
      </c>
      <c r="C11" s="58" t="s">
        <v>34</v>
      </c>
      <c r="D11" s="59" t="s">
        <v>35</v>
      </c>
      <c r="E11" s="60" t="s">
        <v>7</v>
      </c>
      <c r="F11" s="60" t="s">
        <v>36</v>
      </c>
      <c r="G11" s="61" t="s">
        <v>37</v>
      </c>
      <c r="H11" s="62" t="s">
        <v>38</v>
      </c>
      <c r="I11" s="63" t="s">
        <v>94</v>
      </c>
      <c r="J11" s="397" t="s">
        <v>95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627" t="s">
        <v>121</v>
      </c>
      <c r="B12" s="628"/>
      <c r="C12" s="628"/>
      <c r="D12" s="628"/>
      <c r="E12" s="385"/>
      <c r="F12" s="385"/>
      <c r="G12" s="385"/>
      <c r="H12" s="128"/>
      <c r="I12" s="99">
        <f>SUM(I14:I20)</f>
        <v>1180.6200000000001</v>
      </c>
      <c r="J12" s="398">
        <f>SUM(J14:J20)</f>
        <v>5114.4805000000006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s="117" customFormat="1" ht="14.25" customHeight="1" x14ac:dyDescent="0.25">
      <c r="A13" s="399">
        <v>1</v>
      </c>
      <c r="B13" s="624" t="s">
        <v>122</v>
      </c>
      <c r="C13" s="625"/>
      <c r="D13" s="625"/>
      <c r="E13" s="625"/>
      <c r="F13" s="625"/>
      <c r="G13" s="625"/>
      <c r="H13" s="625"/>
      <c r="I13" s="625"/>
      <c r="J13" s="62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s="117" customFormat="1" ht="28.5" x14ac:dyDescent="0.25">
      <c r="A14" s="400" t="s">
        <v>9</v>
      </c>
      <c r="B14" s="64" t="s">
        <v>39</v>
      </c>
      <c r="C14" s="150">
        <f>VLOOKUP(A14,'MEMÓRIA DE CÁLCULO'!A:G,2,)</f>
        <v>21301</v>
      </c>
      <c r="D14" s="151" t="str">
        <f>VLOOKUP(A14,'MEMÓRIA DE CÁLCULO'!A:G,3,)</f>
        <v>PLACA DE OBRA PLOTADA EM CHAPA METÁLICA 26 , AFIXADA EM CAVALETES DE
MADEIRA DE LEI (VIGOTAS 6X12CM) - PADRÃO GOINFRA</v>
      </c>
      <c r="E14" s="152" t="str">
        <f>VLOOKUP(A14,'MEMÓRIA DE CÁLCULO'!A:G,4,)</f>
        <v>m²</v>
      </c>
      <c r="F14" s="152">
        <f>VLOOKUP(A14,'MEMÓRIA DE CÁLCULO'!A:G,7,)</f>
        <v>3</v>
      </c>
      <c r="G14" s="67">
        <v>393.54</v>
      </c>
      <c r="H14" s="67">
        <v>4.24</v>
      </c>
      <c r="I14" s="67">
        <f>F14*G14</f>
        <v>1180.6200000000001</v>
      </c>
      <c r="J14" s="401">
        <f t="shared" ref="J14:J20" si="0">(G14+H14)*F14</f>
        <v>1193.3400000000001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s="117" customFormat="1" ht="28.5" x14ac:dyDescent="0.25">
      <c r="A15" s="400" t="s">
        <v>112</v>
      </c>
      <c r="B15" s="64" t="s">
        <v>39</v>
      </c>
      <c r="C15" s="150">
        <f>VLOOKUP(A15,'MEMÓRIA DE CÁLCULO'!A:G,2,)</f>
        <v>20168</v>
      </c>
      <c r="D15" s="151" t="str">
        <f>VLOOKUP(A15,'MEMÓRIA DE CÁLCULO'!A:G,3,)</f>
        <v>REMOÇÃO MANUAL DE INTERRUPTOR/TOMADA ELÉTRICA/DISJUNTOR COM
TRANSPORTE ATÉ CAÇAMBA E CARGA</v>
      </c>
      <c r="E15" s="152" t="str">
        <f>VLOOKUP(A15,'MEMÓRIA DE CÁLCULO'!A:G,4,)</f>
        <v>und</v>
      </c>
      <c r="F15" s="152">
        <f>VLOOKUP(A15,'MEMÓRIA DE CÁLCULO'!A:G,7,)</f>
        <v>11</v>
      </c>
      <c r="G15" s="67">
        <v>0</v>
      </c>
      <c r="H15" s="67">
        <v>1.37</v>
      </c>
      <c r="I15" s="67">
        <f t="shared" ref="I15:I19" si="1">F15*G15</f>
        <v>0</v>
      </c>
      <c r="J15" s="401">
        <f>(G15+H15)*F15</f>
        <v>15.07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s="117" customFormat="1" ht="28.5" x14ac:dyDescent="0.25">
      <c r="A16" s="400" t="s">
        <v>113</v>
      </c>
      <c r="B16" s="64" t="s">
        <v>39</v>
      </c>
      <c r="C16" s="150">
        <f>VLOOKUP(A16,'MEMÓRIA DE CÁLCULO'!A:G,2,)</f>
        <v>20111</v>
      </c>
      <c r="D16" s="151" t="str">
        <f>VLOOKUP(A16,'MEMÓRIA DE CÁLCULO'!A:G,3,)</f>
        <v>DEMOLIÇÃO MANUAL DE PISO CERÂMICO SOBRE LASTRO DE CONCRETO COM
TRANSPORTE ATÉ CAÇAMBA E CARGA</v>
      </c>
      <c r="E16" s="152" t="str">
        <f>VLOOKUP(A16,'MEMÓRIA DE CÁLCULO'!A:G,4,)</f>
        <v>m²</v>
      </c>
      <c r="F16" s="152">
        <f>VLOOKUP(A16,'MEMÓRIA DE CÁLCULO'!A:G,7,)</f>
        <v>286.85000000000002</v>
      </c>
      <c r="G16" s="67">
        <v>0</v>
      </c>
      <c r="H16" s="67">
        <v>12.53</v>
      </c>
      <c r="I16" s="67">
        <f t="shared" si="1"/>
        <v>0</v>
      </c>
      <c r="J16" s="401">
        <f t="shared" si="0"/>
        <v>3594.2305000000001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s="229" customFormat="1" ht="28.5" x14ac:dyDescent="0.25">
      <c r="A17" s="400" t="s">
        <v>126</v>
      </c>
      <c r="B17" s="64" t="s">
        <v>39</v>
      </c>
      <c r="C17" s="150">
        <f>VLOOKUP(A17,'MEMÓRIA DE CÁLCULO'!A:G,2,)</f>
        <v>20137</v>
      </c>
      <c r="D17" s="151" t="str">
        <f>VLOOKUP(A17,'MEMÓRIA DE CÁLCULO'!A:G,3,)</f>
        <v>REMOÇÃO MANUAL DE BACIA SANITÁRIA COM TRANSPORTE ATÉ CAÇAMBA E
CARGA</v>
      </c>
      <c r="E17" s="152" t="str">
        <f>VLOOKUP(A17,'MEMÓRIA DE CÁLCULO'!A:G,4,)</f>
        <v>und</v>
      </c>
      <c r="F17" s="152">
        <f>VLOOKUP(A17,'MEMÓRIA DE CÁLCULO'!A:G,7,)</f>
        <v>6</v>
      </c>
      <c r="G17" s="67">
        <v>0</v>
      </c>
      <c r="H17" s="67">
        <v>5.6</v>
      </c>
      <c r="I17" s="67">
        <f t="shared" si="1"/>
        <v>0</v>
      </c>
      <c r="J17" s="401">
        <f t="shared" si="0"/>
        <v>33.599999999999994</v>
      </c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</row>
    <row r="18" spans="1:25" s="122" customFormat="1" x14ac:dyDescent="0.25">
      <c r="A18" s="400" t="s">
        <v>137</v>
      </c>
      <c r="B18" s="64" t="s">
        <v>39</v>
      </c>
      <c r="C18" s="150">
        <f>VLOOKUP(A18,'MEMÓRIA DE CÁLCULO'!A:G,2,)</f>
        <v>20138</v>
      </c>
      <c r="D18" s="151" t="str">
        <f>VLOOKUP(A18,'MEMÓRIA DE CÁLCULO'!A:G,3,)</f>
        <v xml:space="preserve"> REMOÇÃO MANUAL DE LAVATÓRIO COM TRANSPORTE ATÉ CAÇAMBA E CARGA</v>
      </c>
      <c r="E18" s="152" t="str">
        <f>VLOOKUP(A18,'MEMÓRIA DE CÁLCULO'!A:G,4,)</f>
        <v>und</v>
      </c>
      <c r="F18" s="152">
        <f>VLOOKUP(A18,'MEMÓRIA DE CÁLCULO'!A:G,7,)</f>
        <v>8</v>
      </c>
      <c r="G18" s="67">
        <v>0</v>
      </c>
      <c r="H18" s="67">
        <v>7.48</v>
      </c>
      <c r="I18" s="67">
        <f t="shared" si="1"/>
        <v>0</v>
      </c>
      <c r="J18" s="401">
        <f t="shared" si="0"/>
        <v>59.84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s="117" customFormat="1" ht="28.5" x14ac:dyDescent="0.25">
      <c r="A19" s="400" t="s">
        <v>140</v>
      </c>
      <c r="B19" s="64" t="s">
        <v>39</v>
      </c>
      <c r="C19" s="150">
        <f>VLOOKUP(A19,'MEMÓRIA DE CÁLCULO'!A:G,2,)</f>
        <v>20140</v>
      </c>
      <c r="D19" s="151" t="str">
        <f>VLOOKUP(A19,'MEMÓRIA DE CÁLCULO'!A:G,3,)</f>
        <v>REMOÇÃO MANUAL DE METAL SANITÁRIO (VÁLVULAS/SIFÃO/REGISTROS/
TORNEIRAS/OUTROS) COM TRANSPORTE ATÉ CAÇAMBA E CARGA</v>
      </c>
      <c r="E19" s="152" t="str">
        <f>VLOOKUP(A19,'MEMÓRIA DE CÁLCULO'!A:G,4,)</f>
        <v>und</v>
      </c>
      <c r="F19" s="152">
        <f>VLOOKUP(A19,'MEMÓRIA DE CÁLCULO'!A:G,7,)</f>
        <v>14</v>
      </c>
      <c r="G19" s="67">
        <v>0</v>
      </c>
      <c r="H19" s="67">
        <v>6.6</v>
      </c>
      <c r="I19" s="67">
        <f t="shared" si="1"/>
        <v>0</v>
      </c>
      <c r="J19" s="401">
        <f t="shared" si="0"/>
        <v>92.399999999999991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s="135" customFormat="1" x14ac:dyDescent="0.25">
      <c r="A20" s="400" t="s">
        <v>145</v>
      </c>
      <c r="B20" s="64" t="s">
        <v>39</v>
      </c>
      <c r="C20" s="150">
        <f>VLOOKUP(A20,'MEMÓRIA DE CÁLCULO'!A:G,2,)</f>
        <v>20167</v>
      </c>
      <c r="D20" s="151" t="str">
        <f>VLOOKUP(A20,'MEMÓRIA DE CÁLCULO'!A:G,3,)</f>
        <v>REMOÇÃO MANUAL DE LUMINÁRIA COM TRANSPORTE ATÉ CAÇAMBA E CARGA</v>
      </c>
      <c r="E20" s="152" t="str">
        <f>VLOOKUP(A20,'MEMÓRIA DE CÁLCULO'!A:G,4,)</f>
        <v>und</v>
      </c>
      <c r="F20" s="152">
        <f>VLOOKUP(A20,'MEMÓRIA DE CÁLCULO'!A:G,7,)</f>
        <v>72</v>
      </c>
      <c r="G20" s="67">
        <v>0</v>
      </c>
      <c r="H20" s="67">
        <v>1.75</v>
      </c>
      <c r="I20" s="67">
        <f t="shared" ref="I20" si="2">F20*G20</f>
        <v>0</v>
      </c>
      <c r="J20" s="401">
        <f t="shared" si="0"/>
        <v>126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s="347" customFormat="1" ht="14.25" customHeight="1" x14ac:dyDescent="0.25">
      <c r="A21" s="566" t="s">
        <v>338</v>
      </c>
      <c r="B21" s="567"/>
      <c r="C21" s="567"/>
      <c r="D21" s="567"/>
      <c r="E21" s="567"/>
      <c r="F21" s="567"/>
      <c r="G21" s="567"/>
      <c r="H21" s="568"/>
      <c r="I21" s="101">
        <f>SUM(I23)</f>
        <v>2017.9897500000004</v>
      </c>
      <c r="J21" s="402">
        <f>SUM(J23)</f>
        <v>2274.6057600000004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47" customFormat="1" ht="14.25" customHeight="1" x14ac:dyDescent="0.25">
      <c r="A22" s="403">
        <v>2</v>
      </c>
      <c r="B22" s="563" t="s">
        <v>339</v>
      </c>
      <c r="C22" s="564"/>
      <c r="D22" s="564"/>
      <c r="E22" s="564"/>
      <c r="F22" s="564"/>
      <c r="G22" s="564"/>
      <c r="H22" s="564"/>
      <c r="I22" s="564"/>
      <c r="J22" s="56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347" customFormat="1" ht="14.25" customHeight="1" x14ac:dyDescent="0.25">
      <c r="A23" s="404" t="s">
        <v>114</v>
      </c>
      <c r="B23" s="70" t="s">
        <v>39</v>
      </c>
      <c r="C23" s="65">
        <f>VLOOKUP(A23,'MEMÓRIA DE CÁLCULO'!A:G,2,)</f>
        <v>30105</v>
      </c>
      <c r="D23" s="66" t="str">
        <f>VLOOKUP(A23,'MEMÓRIA DE CÁLCULO'!A:G,3,)</f>
        <v>TRANSPORTE DE ENTULHO EM CAÇAMBA ESTACIONÁRIA INCLUSO A CARGA MANUAL</v>
      </c>
      <c r="E23" s="73" t="str">
        <f>VLOOKUP(A23,'MEMÓRIA DE CÁLCULO'!A:G,4,)</f>
        <v>m³</v>
      </c>
      <c r="F23" s="71">
        <f>VLOOKUP(A23,'MEMÓRIA DE CÁLCULO'!A:G,7,)</f>
        <v>20.079500000000003</v>
      </c>
      <c r="G23" s="67">
        <v>100.5</v>
      </c>
      <c r="H23" s="67">
        <v>12.78</v>
      </c>
      <c r="I23" s="153">
        <f t="shared" ref="I23" si="3">F23*G23</f>
        <v>2017.9897500000004</v>
      </c>
      <c r="J23" s="405">
        <f t="shared" ref="J23" si="4">(G23+H23)*F23</f>
        <v>2274.6057600000004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5">
      <c r="A24" s="566" t="s">
        <v>13</v>
      </c>
      <c r="B24" s="567"/>
      <c r="C24" s="567"/>
      <c r="D24" s="567"/>
      <c r="E24" s="567"/>
      <c r="F24" s="567"/>
      <c r="G24" s="567"/>
      <c r="H24" s="568"/>
      <c r="I24" s="101">
        <f>SUM(I26:I42)</f>
        <v>9370.74</v>
      </c>
      <c r="J24" s="402">
        <f>SUM(J26:J42)</f>
        <v>12356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403">
        <v>3</v>
      </c>
      <c r="B25" s="563" t="s">
        <v>211</v>
      </c>
      <c r="C25" s="564"/>
      <c r="D25" s="564"/>
      <c r="E25" s="564"/>
      <c r="F25" s="564"/>
      <c r="G25" s="564"/>
      <c r="H25" s="564"/>
      <c r="I25" s="564"/>
      <c r="J25" s="56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249" customFormat="1" ht="14.25" customHeight="1" x14ac:dyDescent="0.25">
      <c r="A26" s="404" t="s">
        <v>115</v>
      </c>
      <c r="B26" s="70" t="s">
        <v>39</v>
      </c>
      <c r="C26" s="65">
        <f>VLOOKUP(A26,'MEMÓRIA DE CÁLCULO'!A:G,2,)</f>
        <v>70924</v>
      </c>
      <c r="D26" s="66" t="str">
        <f>VLOOKUP(A26,'MEMÓRIA DE CÁLCULO'!A:G,3,)</f>
        <v>CONDULETE DE PVC - CAIXA COM 5 ENTRADAS</v>
      </c>
      <c r="E26" s="73" t="str">
        <f>VLOOKUP(A26,'MEMÓRIA DE CÁLCULO'!A:G,4,)</f>
        <v>und</v>
      </c>
      <c r="F26" s="71">
        <f>VLOOKUP(A26,'MEMÓRIA DE CÁLCULO'!A:G,7,)</f>
        <v>11</v>
      </c>
      <c r="G26" s="67">
        <v>11.15</v>
      </c>
      <c r="H26" s="67">
        <v>17.7</v>
      </c>
      <c r="I26" s="153">
        <f t="shared" ref="I26:I42" si="5">F26*G26</f>
        <v>122.65</v>
      </c>
      <c r="J26" s="405">
        <f t="shared" ref="J26:J42" si="6">(G26+H26)*F26</f>
        <v>317.35000000000002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49" customFormat="1" ht="14.25" customHeight="1" x14ac:dyDescent="0.25">
      <c r="A27" s="404" t="s">
        <v>138</v>
      </c>
      <c r="B27" s="70" t="s">
        <v>39</v>
      </c>
      <c r="C27" s="65">
        <f>VLOOKUP(A27,'MEMÓRIA DE CÁLCULO'!A:G,2,)</f>
        <v>70555</v>
      </c>
      <c r="D27" s="66" t="str">
        <f>VLOOKUP(A27,'MEMÓRIA DE CÁLCULO'!A:G,3,)</f>
        <v>CABO FLEXIVEL PARALELO 2 X 1,5 MM2</v>
      </c>
      <c r="E27" s="73" t="str">
        <f>VLOOKUP(A27,'MEMÓRIA DE CÁLCULO'!A:G,4,)</f>
        <v>m</v>
      </c>
      <c r="F27" s="71">
        <f>VLOOKUP(A27,'MEMÓRIA DE CÁLCULO'!A:G,7,)</f>
        <v>50</v>
      </c>
      <c r="G27" s="67">
        <v>4.29</v>
      </c>
      <c r="H27" s="67">
        <v>2.68</v>
      </c>
      <c r="I27" s="153">
        <f>F27*G27</f>
        <v>214.5</v>
      </c>
      <c r="J27" s="405">
        <f t="shared" si="6"/>
        <v>348.50000000000006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249" customFormat="1" ht="14.25" customHeight="1" x14ac:dyDescent="0.25">
      <c r="A28" s="404" t="s">
        <v>157</v>
      </c>
      <c r="B28" s="70" t="s">
        <v>39</v>
      </c>
      <c r="C28" s="65">
        <f>VLOOKUP(A28,'MEMÓRIA DE CÁLCULO'!A:G,2,)</f>
        <v>70563</v>
      </c>
      <c r="D28" s="66" t="str">
        <f>VLOOKUP(A28,'MEMÓRIA DE CÁLCULO'!A:G,3,)</f>
        <v>CABO FLEXÍVEL, PVC (70° C), 450/750 V, 2,5 MM2</v>
      </c>
      <c r="E28" s="73" t="str">
        <f>VLOOKUP(A28,'MEMÓRIA DE CÁLCULO'!A:G,4,)</f>
        <v>m</v>
      </c>
      <c r="F28" s="71">
        <f>VLOOKUP(A28,'MEMÓRIA DE CÁLCULO'!A:G,7,)</f>
        <v>100</v>
      </c>
      <c r="G28" s="67">
        <v>2.8</v>
      </c>
      <c r="H28" s="67">
        <v>2.68</v>
      </c>
      <c r="I28" s="153">
        <f t="shared" si="5"/>
        <v>280</v>
      </c>
      <c r="J28" s="405">
        <f t="shared" si="6"/>
        <v>548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49" customFormat="1" ht="14.25" customHeight="1" x14ac:dyDescent="0.25">
      <c r="A29" s="404" t="s">
        <v>181</v>
      </c>
      <c r="B29" s="70" t="s">
        <v>39</v>
      </c>
      <c r="C29" s="65">
        <f>VLOOKUP(A29,'MEMÓRIA DE CÁLCULO'!A:G,2,)</f>
        <v>70564</v>
      </c>
      <c r="D29" s="66" t="str">
        <f>VLOOKUP(A29,'MEMÓRIA DE CÁLCULO'!A:G,3,)</f>
        <v>CABO FLEXÍVEL, PVC (70° C), 450/750 V, 4 MM2</v>
      </c>
      <c r="E29" s="73" t="str">
        <f>VLOOKUP(A29,'MEMÓRIA DE CÁLCULO'!A:G,4,)</f>
        <v>m</v>
      </c>
      <c r="F29" s="71">
        <f>VLOOKUP(A29,'MEMÓRIA DE CÁLCULO'!A:G,7,)</f>
        <v>20</v>
      </c>
      <c r="G29" s="67">
        <v>3.88</v>
      </c>
      <c r="H29" s="67">
        <v>2.91</v>
      </c>
      <c r="I29" s="153">
        <f t="shared" si="5"/>
        <v>77.599999999999994</v>
      </c>
      <c r="J29" s="405">
        <f t="shared" si="6"/>
        <v>135.80000000000001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249" customFormat="1" ht="14.25" customHeight="1" x14ac:dyDescent="0.25">
      <c r="A30" s="404" t="s">
        <v>182</v>
      </c>
      <c r="B30" s="70" t="s">
        <v>39</v>
      </c>
      <c r="C30" s="65">
        <f>VLOOKUP(A30,'MEMÓRIA DE CÁLCULO'!A:G,2,)</f>
        <v>72397</v>
      </c>
      <c r="D30" s="66" t="str">
        <f>VLOOKUP(A30,'MEMÓRIA DE CÁLCULO'!A:G,3,)</f>
        <v>TAMPA CEGA PLÁSTICA 4"X2" COM FURO CENTRAL (PARA TV/SOM...</v>
      </c>
      <c r="E30" s="73" t="str">
        <f>VLOOKUP(A30,'MEMÓRIA DE CÁLCULO'!A:G,4,)</f>
        <v>und</v>
      </c>
      <c r="F30" s="71">
        <f>VLOOKUP(A30,'MEMÓRIA DE CÁLCULO'!A:G,7,)</f>
        <v>5</v>
      </c>
      <c r="G30" s="67">
        <v>4.57</v>
      </c>
      <c r="H30" s="67">
        <v>1.45</v>
      </c>
      <c r="I30" s="153">
        <f t="shared" si="5"/>
        <v>22.85</v>
      </c>
      <c r="J30" s="405">
        <f t="shared" si="6"/>
        <v>30.1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249" customFormat="1" ht="14.25" customHeight="1" x14ac:dyDescent="0.25">
      <c r="A31" s="404" t="s">
        <v>183</v>
      </c>
      <c r="B31" s="70" t="s">
        <v>39</v>
      </c>
      <c r="C31" s="65">
        <f>VLOOKUP(A31,'MEMÓRIA DE CÁLCULO'!A:G,2,)</f>
        <v>72578</v>
      </c>
      <c r="D31" s="66" t="str">
        <f>VLOOKUP(A31,'MEMÓRIA DE CÁLCULO'!A:G,3,)</f>
        <v>TOMADA HEXAGONAL 2P + T - 10A - 250V</v>
      </c>
      <c r="E31" s="73" t="str">
        <f>VLOOKUP(A31,'MEMÓRIA DE CÁLCULO'!A:G,4,)</f>
        <v>und</v>
      </c>
      <c r="F31" s="71">
        <f>VLOOKUP(A31,'MEMÓRIA DE CÁLCULO'!A:G,7,)</f>
        <v>5</v>
      </c>
      <c r="G31" s="67">
        <v>10.78</v>
      </c>
      <c r="H31" s="67">
        <v>14.13</v>
      </c>
      <c r="I31" s="153">
        <f t="shared" si="5"/>
        <v>53.9</v>
      </c>
      <c r="J31" s="405">
        <f t="shared" si="6"/>
        <v>124.55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249" customFormat="1" ht="14.25" customHeight="1" x14ac:dyDescent="0.25">
      <c r="A32" s="404" t="s">
        <v>205</v>
      </c>
      <c r="B32" s="70" t="s">
        <v>39</v>
      </c>
      <c r="C32" s="65">
        <f>VLOOKUP(A32,'MEMÓRIA DE CÁLCULO'!A:G,2,)</f>
        <v>72579</v>
      </c>
      <c r="D32" s="66" t="str">
        <f>VLOOKUP(A32,'MEMÓRIA DE CÁLCULO'!A:G,3,)</f>
        <v>TOMADA HEXAGONAL DUPLA 2P + T - 10A - 250V</v>
      </c>
      <c r="E32" s="73" t="str">
        <f>VLOOKUP(A32,'MEMÓRIA DE CÁLCULO'!A:G,4,)</f>
        <v>und</v>
      </c>
      <c r="F32" s="71">
        <f>VLOOKUP(A32,'MEMÓRIA DE CÁLCULO'!A:G,7,)</f>
        <v>15</v>
      </c>
      <c r="G32" s="67">
        <v>13.3</v>
      </c>
      <c r="H32" s="67">
        <v>15.59</v>
      </c>
      <c r="I32" s="153">
        <f t="shared" si="5"/>
        <v>199.5</v>
      </c>
      <c r="J32" s="405">
        <f t="shared" si="6"/>
        <v>433.35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330" customFormat="1" ht="14.25" customHeight="1" x14ac:dyDescent="0.25">
      <c r="A33" s="404" t="s">
        <v>206</v>
      </c>
      <c r="B33" s="70" t="s">
        <v>39</v>
      </c>
      <c r="C33" s="65">
        <f>VLOOKUP(A33,'MEMÓRIA DE CÁLCULO'!A:G,2,)</f>
        <v>71184</v>
      </c>
      <c r="D33" s="66" t="str">
        <f>VLOOKUP(A33,'MEMÓRIA DE CÁLCULO'!A:G,3,)</f>
        <v>DISPOSITIVO DE PROTEÇÃO CONTRA SURTOS (D.P.S.) 275V DE 8 A 40KA</v>
      </c>
      <c r="E33" s="73" t="str">
        <f>VLOOKUP(A33,'MEMÓRIA DE CÁLCULO'!A:G,4,)</f>
        <v>und</v>
      </c>
      <c r="F33" s="71">
        <f>VLOOKUP(A33,'MEMÓRIA DE CÁLCULO'!A:G,7,)</f>
        <v>4</v>
      </c>
      <c r="G33" s="67">
        <v>58.21</v>
      </c>
      <c r="H33" s="67">
        <v>48.75</v>
      </c>
      <c r="I33" s="153">
        <f t="shared" ref="I33" si="7">F33*G33</f>
        <v>232.84</v>
      </c>
      <c r="J33" s="405">
        <f t="shared" ref="J33" si="8">(G33+H33)*F33</f>
        <v>427.84000000000003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49" customFormat="1" ht="14.25" customHeight="1" x14ac:dyDescent="0.25">
      <c r="A34" s="404" t="s">
        <v>207</v>
      </c>
      <c r="B34" s="70" t="s">
        <v>39</v>
      </c>
      <c r="C34" s="65">
        <f>VLOOKUP(A34,'MEMÓRIA DE CÁLCULO'!A:G,2,)</f>
        <v>71171</v>
      </c>
      <c r="D34" s="66" t="str">
        <f>VLOOKUP(A34,'MEMÓRIA DE CÁLCULO'!A:G,3,)</f>
        <v>DISJUNTOR MONOPOLAR DE 10 A 35-A</v>
      </c>
      <c r="E34" s="73" t="str">
        <f>VLOOKUP(A34,'MEMÓRIA DE CÁLCULO'!A:G,4,)</f>
        <v>und</v>
      </c>
      <c r="F34" s="71">
        <f>VLOOKUP(A34,'MEMÓRIA DE CÁLCULO'!A:G,7,)</f>
        <v>3</v>
      </c>
      <c r="G34" s="67">
        <v>10.9</v>
      </c>
      <c r="H34" s="67">
        <v>14.62</v>
      </c>
      <c r="I34" s="153">
        <f t="shared" si="5"/>
        <v>32.700000000000003</v>
      </c>
      <c r="J34" s="405">
        <f t="shared" si="6"/>
        <v>76.56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49" customFormat="1" ht="14.25" customHeight="1" x14ac:dyDescent="0.25">
      <c r="A35" s="404" t="s">
        <v>208</v>
      </c>
      <c r="B35" s="70" t="s">
        <v>39</v>
      </c>
      <c r="C35" s="65">
        <f>VLOOKUP(A35,'MEMÓRIA DE CÁLCULO'!A:G,2,)</f>
        <v>71173</v>
      </c>
      <c r="D35" s="66" t="str">
        <f>VLOOKUP(A35,'MEMÓRIA DE CÁLCULO'!A:G,3,)</f>
        <v>DISJUNTOR TRIPOLAR DE 10 A 35-A</v>
      </c>
      <c r="E35" s="73" t="str">
        <f>VLOOKUP(A35,'MEMÓRIA DE CÁLCULO'!A:G,4,)</f>
        <v>und</v>
      </c>
      <c r="F35" s="71">
        <f>VLOOKUP(A35,'MEMÓRIA DE CÁLCULO'!A:G,7,)</f>
        <v>1</v>
      </c>
      <c r="G35" s="67">
        <v>52.29</v>
      </c>
      <c r="H35" s="67">
        <v>43.86</v>
      </c>
      <c r="I35" s="153">
        <f t="shared" si="5"/>
        <v>52.29</v>
      </c>
      <c r="J35" s="405">
        <f t="shared" si="6"/>
        <v>96.15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49" customFormat="1" ht="14.25" customHeight="1" x14ac:dyDescent="0.25">
      <c r="A36" s="404" t="s">
        <v>209</v>
      </c>
      <c r="B36" s="70" t="s">
        <v>39</v>
      </c>
      <c r="C36" s="65">
        <f>VLOOKUP(A36,'MEMÓRIA DE CÁLCULO'!A:G,2,)</f>
        <v>71450</v>
      </c>
      <c r="D36" s="66" t="str">
        <f>VLOOKUP(A36,'MEMÓRIA DE CÁLCULO'!A:G,3,)</f>
        <v>INTERRUPTOR DIFERENCIAL RESIDUAL (D.R.) BIPOLAR DE 25A-30mA</v>
      </c>
      <c r="E36" s="73" t="str">
        <f>VLOOKUP(A36,'MEMÓRIA DE CÁLCULO'!A:G,4,)</f>
        <v>und</v>
      </c>
      <c r="F36" s="71">
        <f>VLOOKUP(A36,'MEMÓRIA DE CÁLCULO'!A:G,7,)</f>
        <v>2</v>
      </c>
      <c r="G36" s="67">
        <v>97.92</v>
      </c>
      <c r="H36" s="67">
        <v>29.24</v>
      </c>
      <c r="I36" s="153">
        <f t="shared" si="5"/>
        <v>195.84</v>
      </c>
      <c r="J36" s="405">
        <f t="shared" si="6"/>
        <v>254.32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249" customFormat="1" ht="14.25" customHeight="1" x14ac:dyDescent="0.25">
      <c r="A37" s="404" t="s">
        <v>210</v>
      </c>
      <c r="B37" s="70" t="s">
        <v>39</v>
      </c>
      <c r="C37" s="65">
        <f>VLOOKUP(A37,'MEMÓRIA DE CÁLCULO'!A:G,2,)</f>
        <v>71203</v>
      </c>
      <c r="D37" s="66" t="str">
        <f>VLOOKUP(A37,'MEMÓRIA DE CÁLCULO'!A:G,3,)</f>
        <v>ELETRODUTO PVC FLEXÍVEL - MANGUEIRA CORRUGADA LEVE - DIAM. 25MM</v>
      </c>
      <c r="E37" s="73" t="str">
        <f>VLOOKUP(A37,'MEMÓRIA DE CÁLCULO'!A:G,4,)</f>
        <v>m</v>
      </c>
      <c r="F37" s="71">
        <f>VLOOKUP(A37,'MEMÓRIA DE CÁLCULO'!A:G,7,)</f>
        <v>60</v>
      </c>
      <c r="G37" s="67">
        <v>2.1800000000000002</v>
      </c>
      <c r="H37" s="67">
        <v>8.27</v>
      </c>
      <c r="I37" s="153">
        <f t="shared" si="5"/>
        <v>130.80000000000001</v>
      </c>
      <c r="J37" s="405">
        <f t="shared" si="6"/>
        <v>627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249" customFormat="1" ht="14.25" customHeight="1" x14ac:dyDescent="0.25">
      <c r="A38" s="404" t="s">
        <v>215</v>
      </c>
      <c r="B38" s="70" t="s">
        <v>39</v>
      </c>
      <c r="C38" s="65">
        <f>VLOOKUP(A38,'MEMÓRIA DE CÁLCULO'!A:G,2,)</f>
        <v>70634</v>
      </c>
      <c r="D38" s="66" t="str">
        <f>VLOOKUP(A38,'MEMÓRIA DE CÁLCULO'!A:G,3,)</f>
        <v>CAIXA DE PASSAGEM - TAMPA EM CONCRETO ARMADO 25 MPA E=5CM</v>
      </c>
      <c r="E38" s="73" t="str">
        <f>VLOOKUP(A38,'MEMÓRIA DE CÁLCULO'!A:G,4,)</f>
        <v>m²</v>
      </c>
      <c r="F38" s="71">
        <f>VLOOKUP(A38,'MEMÓRIA DE CÁLCULO'!A:G,7,)</f>
        <v>1</v>
      </c>
      <c r="G38" s="67">
        <v>67.36</v>
      </c>
      <c r="H38" s="67">
        <v>25.04</v>
      </c>
      <c r="I38" s="153">
        <f t="shared" si="5"/>
        <v>67.36</v>
      </c>
      <c r="J38" s="405">
        <f t="shared" si="6"/>
        <v>92.4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49" customFormat="1" ht="14.25" customHeight="1" x14ac:dyDescent="0.25">
      <c r="A39" s="404" t="s">
        <v>253</v>
      </c>
      <c r="B39" s="70" t="s">
        <v>212</v>
      </c>
      <c r="C39" s="65">
        <f>VLOOKUP(A39,'MEMÓRIA DE CÁLCULO'!A:G,2,)</f>
        <v>93660</v>
      </c>
      <c r="D39" s="66" t="str">
        <f>VLOOKUP(A39,'MEMÓRIA DE CÁLCULO'!A:G,3,)</f>
        <v>DISJUNTOR BIPOLAR TIPO DIN, CORRENTE NOMINAL DE 10A - FORNECIMENTO E INSTALAÇÃO. AF_07/2025</v>
      </c>
      <c r="E39" s="73" t="str">
        <f>VLOOKUP(A39,'MEMÓRIA DE CÁLCULO'!A:G,4,)</f>
        <v>und</v>
      </c>
      <c r="F39" s="71">
        <f>VLOOKUP(A39,'MEMÓRIA DE CÁLCULO'!A:G,7,)</f>
        <v>1</v>
      </c>
      <c r="G39" s="573">
        <v>53.91</v>
      </c>
      <c r="H39" s="574"/>
      <c r="I39" s="153">
        <f t="shared" si="5"/>
        <v>53.91</v>
      </c>
      <c r="J39" s="405">
        <f t="shared" si="6"/>
        <v>53.91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49" customFormat="1" ht="14.25" customHeight="1" x14ac:dyDescent="0.25">
      <c r="A40" s="404" t="s">
        <v>254</v>
      </c>
      <c r="B40" s="70" t="s">
        <v>39</v>
      </c>
      <c r="C40" s="65">
        <f>VLOOKUP(A40,'MEMÓRIA DE CÁLCULO'!A:G,2,)</f>
        <v>71598</v>
      </c>
      <c r="D40" s="66" t="str">
        <f>VLOOKUP(A40,'MEMÓRIA DE CÁLCULO'!A:G,3,)</f>
        <v>LUMINÁRIA DE EMERGÊNCIA 30 LEDS</v>
      </c>
      <c r="E40" s="73" t="str">
        <f>VLOOKUP(A40,'MEMÓRIA DE CÁLCULO'!A:G,4,)</f>
        <v>und</v>
      </c>
      <c r="F40" s="71">
        <f>VLOOKUP(A40,'MEMÓRIA DE CÁLCULO'!A:G,7,)</f>
        <v>3</v>
      </c>
      <c r="G40" s="67">
        <v>19.2</v>
      </c>
      <c r="H40" s="67">
        <v>8.11</v>
      </c>
      <c r="I40" s="153">
        <f t="shared" si="5"/>
        <v>57.599999999999994</v>
      </c>
      <c r="J40" s="405">
        <f t="shared" si="6"/>
        <v>81.929999999999993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49" customFormat="1" ht="14.25" customHeight="1" x14ac:dyDescent="0.25">
      <c r="A41" s="404" t="s">
        <v>255</v>
      </c>
      <c r="B41" s="70" t="s">
        <v>39</v>
      </c>
      <c r="C41" s="65">
        <f>VLOOKUP(A41,'MEMÓRIA DE CÁLCULO'!A:G,2,)</f>
        <v>71610</v>
      </c>
      <c r="D41" s="66" t="str">
        <f>VLOOKUP(A41,'MEMÓRIA DE CÁLCULO'!A:G,3,)</f>
        <v xml:space="preserve"> LUMINÁRIA TIPO ARANDELA DE USO EXTERNO BLINDADA COM GRADE ( PEQUENA) - BASE E-27</v>
      </c>
      <c r="E41" s="73" t="str">
        <f>VLOOKUP(A41,'MEMÓRIA DE CÁLCULO'!A:G,4,)</f>
        <v>und</v>
      </c>
      <c r="F41" s="71">
        <f>VLOOKUP(A41,'MEMÓRIA DE CÁLCULO'!A:G,7,)</f>
        <v>20</v>
      </c>
      <c r="G41" s="67">
        <v>79.819999999999993</v>
      </c>
      <c r="H41" s="67">
        <v>15.72</v>
      </c>
      <c r="I41" s="153">
        <f t="shared" si="5"/>
        <v>1596.3999999999999</v>
      </c>
      <c r="J41" s="405">
        <f t="shared" si="6"/>
        <v>1910.7999999999997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49" customFormat="1" ht="14.25" customHeight="1" x14ac:dyDescent="0.25">
      <c r="A42" s="404" t="s">
        <v>343</v>
      </c>
      <c r="B42" s="70" t="s">
        <v>39</v>
      </c>
      <c r="C42" s="65">
        <f>VLOOKUP(A42,'MEMÓRIA DE CÁLCULO'!A:G,2,)</f>
        <v>71648</v>
      </c>
      <c r="D42" s="66" t="str">
        <f>VLOOKUP(A42,'MEMÓRIA DE CÁLCULO'!A:G,3,)</f>
        <v xml:space="preserve"> LUMINÁRIA PLAFON LED QUADRADA DE SOBREPOR, 30W, 40X40 CM (MEDIDAS APROXIMADAS)</v>
      </c>
      <c r="E42" s="73" t="str">
        <f>VLOOKUP(A42,'MEMÓRIA DE CÁLCULO'!A:G,4,)</f>
        <v>und</v>
      </c>
      <c r="F42" s="71">
        <f>VLOOKUP(A42,'MEMÓRIA DE CÁLCULO'!A:G,7,)</f>
        <v>52</v>
      </c>
      <c r="G42" s="67">
        <v>115</v>
      </c>
      <c r="H42" s="67">
        <v>15.72</v>
      </c>
      <c r="I42" s="153">
        <f t="shared" si="5"/>
        <v>5980</v>
      </c>
      <c r="J42" s="405">
        <f t="shared" si="6"/>
        <v>6797.44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566" t="s">
        <v>162</v>
      </c>
      <c r="B43" s="622"/>
      <c r="C43" s="622"/>
      <c r="D43" s="622"/>
      <c r="E43" s="622"/>
      <c r="F43" s="622"/>
      <c r="G43" s="622"/>
      <c r="H43" s="623"/>
      <c r="I43" s="102">
        <f>SUM(I45:I60)</f>
        <v>9074.82</v>
      </c>
      <c r="J43" s="406">
        <f>SUM(J45:J60)</f>
        <v>11262.77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4.25" customHeight="1" x14ac:dyDescent="0.25">
      <c r="A44" s="403">
        <v>4</v>
      </c>
      <c r="B44" s="563" t="s">
        <v>213</v>
      </c>
      <c r="C44" s="564"/>
      <c r="D44" s="564"/>
      <c r="E44" s="564"/>
      <c r="F44" s="564"/>
      <c r="G44" s="564"/>
      <c r="H44" s="564"/>
      <c r="I44" s="564"/>
      <c r="J44" s="56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4.25" customHeight="1" x14ac:dyDescent="0.25">
      <c r="A45" s="404" t="s">
        <v>116</v>
      </c>
      <c r="B45" s="70" t="s">
        <v>39</v>
      </c>
      <c r="C45" s="65">
        <f>VLOOKUP(A45,'MEMÓRIA DE CÁLCULO'!A:G,2,)</f>
        <v>80721</v>
      </c>
      <c r="D45" s="66" t="str">
        <f>VLOOKUP(A45,'MEMÓRIA DE CÁLCULO'!A:G,3,)</f>
        <v>CHUVEIRO ELÉTRICO EM PVC COM BRAÇO METÁLICO</v>
      </c>
      <c r="E45" s="73" t="str">
        <f>VLOOKUP(A45,'MEMÓRIA DE CÁLCULO'!A:G,4,)</f>
        <v>und</v>
      </c>
      <c r="F45" s="71">
        <f>VLOOKUP(A45,'MEMÓRIA DE CÁLCULO'!A:G,7,)</f>
        <v>3</v>
      </c>
      <c r="G45" s="67">
        <v>128.01</v>
      </c>
      <c r="H45" s="67">
        <v>24.37</v>
      </c>
      <c r="I45" s="153">
        <f>G45*F45</f>
        <v>384.03</v>
      </c>
      <c r="J45" s="405">
        <f>(H45+G45)*F45</f>
        <v>457.14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404" t="s">
        <v>304</v>
      </c>
      <c r="B46" s="70" t="s">
        <v>39</v>
      </c>
      <c r="C46" s="65">
        <f>VLOOKUP(A46,'MEMÓRIA DE CÁLCULO'!A:G,2,)</f>
        <v>80590</v>
      </c>
      <c r="D46" s="66" t="str">
        <f>VLOOKUP(A46,'MEMÓRIA DE CÁLCULO'!A:G,3,)</f>
        <v>CUBA DE LOUCA DE EMBUTIR OVAL MÉDIA</v>
      </c>
      <c r="E46" s="73" t="str">
        <f>VLOOKUP(A46,'MEMÓRIA DE CÁLCULO'!A:G,4,)</f>
        <v>und</v>
      </c>
      <c r="F46" s="71">
        <f>VLOOKUP(A46,'MEMÓRIA DE CÁLCULO'!A:G,7,)</f>
        <v>11</v>
      </c>
      <c r="G46" s="67">
        <v>111.17</v>
      </c>
      <c r="H46" s="67">
        <v>19.13</v>
      </c>
      <c r="I46" s="153">
        <f t="shared" ref="I46:I59" si="9">G46*F46</f>
        <v>1222.8700000000001</v>
      </c>
      <c r="J46" s="405">
        <f t="shared" ref="J46:J57" si="10">(H46+G46)*F46</f>
        <v>1433.3000000000002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s="135" customFormat="1" ht="14.25" customHeight="1" x14ac:dyDescent="0.25">
      <c r="A47" s="404" t="s">
        <v>362</v>
      </c>
      <c r="B47" s="70" t="s">
        <v>39</v>
      </c>
      <c r="C47" s="65">
        <f>VLOOKUP(A47,'MEMÓRIA DE CÁLCULO'!A:G,2,)</f>
        <v>80570</v>
      </c>
      <c r="D47" s="66" t="str">
        <f>VLOOKUP(A47,'MEMÓRIA DE CÁLCULO'!A:G,3,)</f>
        <v>TORNEIRA DE MESA PARA LAVATÓRIO DIÂMETRO DE 1/2"</v>
      </c>
      <c r="E47" s="73" t="str">
        <f>VLOOKUP(A47,'MEMÓRIA DE CÁLCULO'!A:G,4,)</f>
        <v>und</v>
      </c>
      <c r="F47" s="71">
        <f>VLOOKUP(A47,'MEMÓRIA DE CÁLCULO'!A:G,7,)</f>
        <v>12</v>
      </c>
      <c r="G47" s="67">
        <v>81.92</v>
      </c>
      <c r="H47" s="67">
        <v>9.81</v>
      </c>
      <c r="I47" s="153">
        <f t="shared" si="9"/>
        <v>983.04</v>
      </c>
      <c r="J47" s="405">
        <f t="shared" si="10"/>
        <v>1100.76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s="135" customFormat="1" ht="14.25" customHeight="1" x14ac:dyDescent="0.25">
      <c r="A48" s="404" t="s">
        <v>363</v>
      </c>
      <c r="B48" s="70" t="s">
        <v>39</v>
      </c>
      <c r="C48" s="65">
        <f>VLOOKUP(A48,'MEMÓRIA DE CÁLCULO'!A:G,2,)</f>
        <v>80556</v>
      </c>
      <c r="D48" s="66" t="str">
        <f>VLOOKUP(A48,'MEMÓRIA DE CÁLCULO'!A:G,3,)</f>
        <v>LIGAÇÃO FLEXÍVEL PVC DIAM.1/2" (ENGATE)</v>
      </c>
      <c r="E48" s="73" t="str">
        <f>VLOOKUP(A48,'MEMÓRIA DE CÁLCULO'!A:G,4,)</f>
        <v>und</v>
      </c>
      <c r="F48" s="71">
        <f>VLOOKUP(A48,'MEMÓRIA DE CÁLCULO'!A:G,7,)</f>
        <v>11</v>
      </c>
      <c r="G48" s="67">
        <v>4.4000000000000004</v>
      </c>
      <c r="H48" s="67">
        <v>12.25</v>
      </c>
      <c r="I48" s="153">
        <f t="shared" si="9"/>
        <v>48.400000000000006</v>
      </c>
      <c r="J48" s="405">
        <f t="shared" si="10"/>
        <v>183.14999999999998</v>
      </c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s="135" customFormat="1" ht="14.25" customHeight="1" x14ac:dyDescent="0.25">
      <c r="A49" s="404" t="s">
        <v>365</v>
      </c>
      <c r="B49" s="70" t="s">
        <v>39</v>
      </c>
      <c r="C49" s="65">
        <f>VLOOKUP(A49,'MEMÓRIA DE CÁLCULO'!A:G,2,)</f>
        <v>80555</v>
      </c>
      <c r="D49" s="66" t="str">
        <f>VLOOKUP(A49,'MEMÓRIA DE CÁLCULO'!A:G,3,)</f>
        <v>LIGAÇÃO FLEXÍVEL METÁLICA DIAM.1/2"(ENGATE)</v>
      </c>
      <c r="E49" s="73" t="str">
        <f>VLOOKUP(A49,'MEMÓRIA DE CÁLCULO'!A:G,4,)</f>
        <v>und</v>
      </c>
      <c r="F49" s="71">
        <f>VLOOKUP(A49,'MEMÓRIA DE CÁLCULO'!A:G,7,)</f>
        <v>6</v>
      </c>
      <c r="G49" s="67">
        <v>49.07</v>
      </c>
      <c r="H49" s="67">
        <v>12.25</v>
      </c>
      <c r="I49" s="153">
        <f t="shared" si="9"/>
        <v>294.42</v>
      </c>
      <c r="J49" s="405">
        <f t="shared" si="10"/>
        <v>367.92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s="135" customFormat="1" ht="14.25" customHeight="1" x14ac:dyDescent="0.25">
      <c r="A50" s="404" t="s">
        <v>364</v>
      </c>
      <c r="B50" s="70" t="s">
        <v>39</v>
      </c>
      <c r="C50" s="65">
        <f>VLOOKUP(A50,'MEMÓRIA DE CÁLCULO'!A:G,2,)</f>
        <v>80561</v>
      </c>
      <c r="D50" s="66" t="str">
        <f>VLOOKUP(A50,'MEMÓRIA DE CÁLCULO'!A:G,3,)</f>
        <v>SIFAO P/LAVATORIO PVC DIAM.1"X1.1/2"</v>
      </c>
      <c r="E50" s="73" t="str">
        <f>VLOOKUP(A50,'MEMÓRIA DE CÁLCULO'!A:G,4,)</f>
        <v>und</v>
      </c>
      <c r="F50" s="71">
        <f>VLOOKUP(A50,'MEMÓRIA DE CÁLCULO'!A:G,7,)</f>
        <v>11</v>
      </c>
      <c r="G50" s="67">
        <v>12.48</v>
      </c>
      <c r="H50" s="67">
        <v>17.23</v>
      </c>
      <c r="I50" s="153">
        <f t="shared" si="9"/>
        <v>137.28</v>
      </c>
      <c r="J50" s="405">
        <f t="shared" si="10"/>
        <v>326.81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1:25" s="249" customFormat="1" ht="14.25" customHeight="1" x14ac:dyDescent="0.25">
      <c r="A51" s="404" t="s">
        <v>366</v>
      </c>
      <c r="B51" s="70" t="s">
        <v>39</v>
      </c>
      <c r="C51" s="65">
        <f>VLOOKUP(A51,'MEMÓRIA DE CÁLCULO'!A:G,2,)</f>
        <v>80510</v>
      </c>
      <c r="D51" s="66" t="str">
        <f>VLOOKUP(A51,'MEMÓRIA DE CÁLCULO'!A:G,3,)</f>
        <v>ANEL DE VEDAÇÃO PARA VASO SANITÁRIO</v>
      </c>
      <c r="E51" s="73" t="str">
        <f>VLOOKUP(A51,'MEMÓRIA DE CÁLCULO'!A:G,4,)</f>
        <v>und</v>
      </c>
      <c r="F51" s="71">
        <f>VLOOKUP(A51,'MEMÓRIA DE CÁLCULO'!A:G,7,)</f>
        <v>6</v>
      </c>
      <c r="G51" s="67">
        <v>11.32</v>
      </c>
      <c r="H51" s="67">
        <v>7.35</v>
      </c>
      <c r="I51" s="153">
        <f t="shared" si="9"/>
        <v>67.92</v>
      </c>
      <c r="J51" s="405">
        <f t="shared" si="10"/>
        <v>112.02000000000001</v>
      </c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1:25" s="249" customFormat="1" ht="14.25" customHeight="1" x14ac:dyDescent="0.25">
      <c r="A52" s="404" t="s">
        <v>367</v>
      </c>
      <c r="B52" s="70" t="s">
        <v>39</v>
      </c>
      <c r="C52" s="65">
        <f>VLOOKUP(A52,'MEMÓRIA DE CÁLCULO'!A:G,2,)</f>
        <v>80742</v>
      </c>
      <c r="D52" s="66" t="str">
        <f>VLOOKUP(A52,'MEMÓRIA DE CÁLCULO'!A:G,3,)</f>
        <v>DISPENSER PLÁSTICO PARA SABONETE LIQUIDO OU ALCOOL GEL</v>
      </c>
      <c r="E52" s="73" t="str">
        <f>VLOOKUP(A52,'MEMÓRIA DE CÁLCULO'!A:G,4,)</f>
        <v>und</v>
      </c>
      <c r="F52" s="71">
        <f>VLOOKUP(A52,'MEMÓRIA DE CÁLCULO'!A:G,7,)</f>
        <v>18</v>
      </c>
      <c r="G52" s="67">
        <v>40.57</v>
      </c>
      <c r="H52" s="67">
        <v>10.93</v>
      </c>
      <c r="I52" s="153">
        <f t="shared" si="9"/>
        <v>730.26</v>
      </c>
      <c r="J52" s="405">
        <f t="shared" si="10"/>
        <v>927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 s="249" customFormat="1" ht="14.25" customHeight="1" x14ac:dyDescent="0.25">
      <c r="A53" s="404" t="s">
        <v>368</v>
      </c>
      <c r="B53" s="70" t="s">
        <v>39</v>
      </c>
      <c r="C53" s="65">
        <f>VLOOKUP(A53,'MEMÓRIA DE CÁLCULO'!A:G,2,)</f>
        <v>80533</v>
      </c>
      <c r="D53" s="66" t="str">
        <f>VLOOKUP(A53,'MEMÓRIA DE CÁLCULO'!A:G,3,)</f>
        <v>DISPENSER PLASTICO PARA PAPEL HIGIÊNICO DE 300 A 600 M</v>
      </c>
      <c r="E53" s="73" t="str">
        <f>VLOOKUP(A53,'MEMÓRIA DE CÁLCULO'!A:G,4,)</f>
        <v>und</v>
      </c>
      <c r="F53" s="71">
        <f>VLOOKUP(A53,'MEMÓRIA DE CÁLCULO'!A:G,7,)</f>
        <v>6</v>
      </c>
      <c r="G53" s="67">
        <v>44.96</v>
      </c>
      <c r="H53" s="67">
        <v>14.09</v>
      </c>
      <c r="I53" s="153">
        <f t="shared" si="9"/>
        <v>269.76</v>
      </c>
      <c r="J53" s="405">
        <f t="shared" si="10"/>
        <v>354.29999999999995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5" s="249" customFormat="1" ht="14.25" customHeight="1" x14ac:dyDescent="0.25">
      <c r="A54" s="404" t="s">
        <v>369</v>
      </c>
      <c r="B54" s="70" t="s">
        <v>39</v>
      </c>
      <c r="C54" s="65">
        <f>VLOOKUP(A54,'MEMÓRIA DE CÁLCULO'!A:G,2,)</f>
        <v>80734</v>
      </c>
      <c r="D54" s="66" t="str">
        <f>VLOOKUP(A54,'MEMÓRIA DE CÁLCULO'!A:G,3,)</f>
        <v>DISPENSER PLASTICO PARA PAPEL TOALHA</v>
      </c>
      <c r="E54" s="73" t="str">
        <f>VLOOKUP(A54,'MEMÓRIA DE CÁLCULO'!A:G,4,)</f>
        <v>und</v>
      </c>
      <c r="F54" s="71">
        <f>VLOOKUP(A54,'MEMÓRIA DE CÁLCULO'!A:G,7,)</f>
        <v>18</v>
      </c>
      <c r="G54" s="67">
        <v>48.28</v>
      </c>
      <c r="H54" s="67">
        <v>10.93</v>
      </c>
      <c r="I54" s="153">
        <f t="shared" si="9"/>
        <v>869.04</v>
      </c>
      <c r="J54" s="405">
        <f t="shared" si="10"/>
        <v>1065.78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25" s="249" customFormat="1" ht="14.25" customHeight="1" x14ac:dyDescent="0.25">
      <c r="A55" s="404" t="s">
        <v>370</v>
      </c>
      <c r="B55" s="70" t="s">
        <v>39</v>
      </c>
      <c r="C55" s="65">
        <f>VLOOKUP(A55,'MEMÓRIA DE CÁLCULO'!A:G,2,)</f>
        <v>80520</v>
      </c>
      <c r="D55" s="66" t="str">
        <f>VLOOKUP(A55,'MEMÓRIA DE CÁLCULO'!A:G,3,)</f>
        <v>CONJUNTO DE FIXACAO P/VASO SANITARIO (PAR)</v>
      </c>
      <c r="E55" s="73" t="str">
        <f>VLOOKUP(A55,'MEMÓRIA DE CÁLCULO'!A:G,4,)</f>
        <v>cj</v>
      </c>
      <c r="F55" s="71">
        <f>VLOOKUP(A55,'MEMÓRIA DE CÁLCULO'!A:G,7,)</f>
        <v>6</v>
      </c>
      <c r="G55" s="67">
        <v>13.82</v>
      </c>
      <c r="H55" s="67">
        <v>9.81</v>
      </c>
      <c r="I55" s="153">
        <f t="shared" si="9"/>
        <v>82.92</v>
      </c>
      <c r="J55" s="405">
        <f t="shared" si="10"/>
        <v>141.78000000000003</v>
      </c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</row>
    <row r="56" spans="1:25" s="249" customFormat="1" ht="14.25" customHeight="1" x14ac:dyDescent="0.25">
      <c r="A56" s="404" t="s">
        <v>371</v>
      </c>
      <c r="B56" s="70" t="s">
        <v>212</v>
      </c>
      <c r="C56" s="65">
        <f>VLOOKUP(A56,'MEMÓRIA DE CÁLCULO'!A:G,2,)</f>
        <v>97328</v>
      </c>
      <c r="D56" s="66" t="str">
        <f>VLOOKUP(A56,'MEMÓRIA DE CÁLCULO'!A:G,3,)</f>
        <v>TUBO EM COBRE FLEXÍVEL, DN 3/8", COM ISOLAMENTO, INSTALADO EM RAMAL DE ALIMENTAÇÃO DE
AR-CONDICIONADO - FORNECIMENTO E INSTALAÇÃO. AF_07/2025</v>
      </c>
      <c r="E56" s="73" t="str">
        <f>VLOOKUP(A56,'MEMÓRIA DE CÁLCULO'!A:G,4,)</f>
        <v>und</v>
      </c>
      <c r="F56" s="71">
        <f>VLOOKUP(A56,'MEMÓRIA DE CÁLCULO'!A:G,7,)</f>
        <v>13</v>
      </c>
      <c r="G56" s="573">
        <v>44.74</v>
      </c>
      <c r="H56" s="574"/>
      <c r="I56" s="153">
        <f t="shared" si="9"/>
        <v>581.62</v>
      </c>
      <c r="J56" s="405">
        <f t="shared" si="10"/>
        <v>581.62</v>
      </c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</row>
    <row r="57" spans="1:25" s="229" customFormat="1" ht="14.25" customHeight="1" x14ac:dyDescent="0.25">
      <c r="A57" s="404" t="s">
        <v>372</v>
      </c>
      <c r="B57" s="70" t="s">
        <v>39</v>
      </c>
      <c r="C57" s="254">
        <f>VLOOKUP(A57,'MEMÓRIA DE CÁLCULO'!A:G,2,)</f>
        <v>81973</v>
      </c>
      <c r="D57" s="255" t="str">
        <f>VLOOKUP(A57,'MEMÓRIA DE CÁLCULO'!A:G,3,)</f>
        <v>JUNCAO SIMPLES DIAM. 100 X 50 MM (ESGOTO)</v>
      </c>
      <c r="E57" s="256" t="str">
        <f>VLOOKUP(A57,'MEMÓRIA DE CÁLCULO'!A:G,4,)</f>
        <v>und</v>
      </c>
      <c r="F57" s="257">
        <f>VLOOKUP(A57,'MEMÓRIA DE CÁLCULO'!A:G,7,)</f>
        <v>3</v>
      </c>
      <c r="G57" s="248">
        <v>12.88</v>
      </c>
      <c r="H57" s="248">
        <v>22.56</v>
      </c>
      <c r="I57" s="153">
        <f t="shared" si="9"/>
        <v>38.64</v>
      </c>
      <c r="J57" s="405">
        <f t="shared" si="10"/>
        <v>106.32</v>
      </c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</row>
    <row r="58" spans="1:25" s="282" customFormat="1" ht="14.25" customHeight="1" x14ac:dyDescent="0.25">
      <c r="A58" s="404" t="s">
        <v>373</v>
      </c>
      <c r="B58" s="70" t="s">
        <v>39</v>
      </c>
      <c r="C58" s="65">
        <f>VLOOKUP(A58,'MEMÓRIA DE CÁLCULO'!A:G,2,)</f>
        <v>82004</v>
      </c>
      <c r="D58" s="66" t="str">
        <f>VLOOKUP(A58,'MEMÓRIA DE CÁLCULO'!A:G,3,)</f>
        <v>LUVA SIMPLES DIAMETRO 100 mm - (ESGOTO)</v>
      </c>
      <c r="E58" s="73" t="str">
        <f>VLOOKUP(A58,'MEMÓRIA DE CÁLCULO'!A:G,4,)</f>
        <v>und</v>
      </c>
      <c r="F58" s="71">
        <f>VLOOKUP(A58,'MEMÓRIA DE CÁLCULO'!A:G,7,)</f>
        <v>3</v>
      </c>
      <c r="G58" s="67">
        <v>5</v>
      </c>
      <c r="H58" s="67">
        <v>11.27</v>
      </c>
      <c r="I58" s="153">
        <f t="shared" si="9"/>
        <v>15</v>
      </c>
      <c r="J58" s="405">
        <f t="shared" ref="J58:J59" si="11">(H58+G58)*F58</f>
        <v>48.81</v>
      </c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1:25" s="282" customFormat="1" ht="14.25" customHeight="1" x14ac:dyDescent="0.25">
      <c r="A59" s="404" t="s">
        <v>374</v>
      </c>
      <c r="B59" s="70" t="s">
        <v>39</v>
      </c>
      <c r="C59" s="65">
        <f>VLOOKUP(A59,'MEMÓRIA DE CÁLCULO'!A:G,2,)</f>
        <v>80504</v>
      </c>
      <c r="D59" s="66" t="str">
        <f>VLOOKUP(A59,'MEMÓRIA DE CÁLCULO'!A:G,3,)</f>
        <v xml:space="preserve"> VASO SANITÁRIO COM CAIXA ACOPLADA COM DUPLO ACIONAMENTO (1ª LINHA) -COMPLETO EXCLUSO O ASSENTO</v>
      </c>
      <c r="E59" s="73" t="str">
        <f>VLOOKUP(A59,'MEMÓRIA DE CÁLCULO'!A:G,4,)</f>
        <v>und</v>
      </c>
      <c r="F59" s="71">
        <f>VLOOKUP(A59,'MEMÓRIA DE CÁLCULO'!A:G,7,)</f>
        <v>6</v>
      </c>
      <c r="G59" s="371">
        <v>517.41</v>
      </c>
      <c r="H59" s="372">
        <v>117.74</v>
      </c>
      <c r="I59" s="153">
        <f t="shared" si="9"/>
        <v>3104.46</v>
      </c>
      <c r="J59" s="405">
        <f t="shared" si="11"/>
        <v>3810.8999999999996</v>
      </c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1:25" s="347" customFormat="1" ht="14.25" customHeight="1" x14ac:dyDescent="0.25">
      <c r="A60" s="404" t="s">
        <v>375</v>
      </c>
      <c r="B60" s="70" t="s">
        <v>39</v>
      </c>
      <c r="C60" s="65">
        <f>VLOOKUP(A60,'MEMÓRIA DE CÁLCULO'!A:G,2,)</f>
        <v>100849</v>
      </c>
      <c r="D60" s="66" t="str">
        <f>VLOOKUP(A60,'MEMÓRIA DE CÁLCULO'!A:G,3,)</f>
        <v>ASSENTO SANITÁRIO CONVENCIONAL - FORNECIMENTO E INSTALACAO. AF_01/2020</v>
      </c>
      <c r="E60" s="73" t="str">
        <f>VLOOKUP(A60,'MEMÓRIA DE CÁLCULO'!A:G,4,)</f>
        <v>und</v>
      </c>
      <c r="F60" s="71">
        <f>VLOOKUP(A60,'MEMÓRIA DE CÁLCULO'!A:G,7,)</f>
        <v>6</v>
      </c>
      <c r="G60" s="571">
        <v>40.86</v>
      </c>
      <c r="H60" s="572"/>
      <c r="I60" s="153">
        <f>G60*F60</f>
        <v>245.16</v>
      </c>
      <c r="J60" s="405">
        <f>(H60+G60)*F60</f>
        <v>245.16</v>
      </c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1:25" ht="14.25" customHeight="1" x14ac:dyDescent="0.25">
      <c r="A61" s="566" t="s">
        <v>175</v>
      </c>
      <c r="B61" s="598"/>
      <c r="C61" s="598"/>
      <c r="D61" s="598"/>
      <c r="E61" s="598"/>
      <c r="F61" s="598"/>
      <c r="G61" s="598"/>
      <c r="H61" s="599"/>
      <c r="I61" s="100">
        <f>SUM(I63:I65)</f>
        <v>6979.9161000000004</v>
      </c>
      <c r="J61" s="407">
        <f>SUM(J63:J65)</f>
        <v>8115.7389999999996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403">
        <v>5</v>
      </c>
      <c r="B62" s="563" t="s">
        <v>214</v>
      </c>
      <c r="C62" s="564"/>
      <c r="D62" s="564"/>
      <c r="E62" s="564"/>
      <c r="F62" s="564"/>
      <c r="G62" s="564"/>
      <c r="H62" s="564"/>
      <c r="I62" s="564"/>
      <c r="J62" s="56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408" t="s">
        <v>128</v>
      </c>
      <c r="B63" s="70" t="s">
        <v>39</v>
      </c>
      <c r="C63" s="65">
        <f>VLOOKUP(A63,'MEMÓRIA DE CÁLCULO'!A:G,2,)</f>
        <v>100160</v>
      </c>
      <c r="D63" s="66" t="str">
        <f>VLOOKUP(A63,'MEMÓRIA DE CÁLCULO'!A:G,3,)</f>
        <v>ALVENARIA DE TIJOLO FURADO 1/2 VEZ 14X29X9 - 6 FUROS - ARG. (1CALH:4ARML+100KG DE CI/M3)</v>
      </c>
      <c r="E63" s="73" t="str">
        <f>VLOOKUP(A63,'MEMÓRIA DE CÁLCULO'!A:G,4,)</f>
        <v>m²</v>
      </c>
      <c r="F63" s="71">
        <f>VLOOKUP(A63,'MEMÓRIA DE CÁLCULO'!A:G,7,)</f>
        <v>1.8900000000000001</v>
      </c>
      <c r="G63" s="72">
        <v>27.09</v>
      </c>
      <c r="H63" s="72">
        <v>37.049999999999997</v>
      </c>
      <c r="I63" s="155">
        <f>G63*F63</f>
        <v>51.200100000000006</v>
      </c>
      <c r="J63" s="409">
        <f>F63*(G63+H63)</f>
        <v>121.22460000000001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295" customFormat="1" ht="14.25" customHeight="1" x14ac:dyDescent="0.25">
      <c r="A64" s="408" t="s">
        <v>376</v>
      </c>
      <c r="B64" s="70" t="s">
        <v>397</v>
      </c>
      <c r="C64" s="65" t="str">
        <f>VLOOKUP(A64,'MEMÓRIA DE CÁLCULO'!A:G,2,)</f>
        <v>ED-49583</v>
      </c>
      <c r="D64" s="66" t="str">
        <f>VLOOKUP(A64,'MEMÓRIA DE CÁLCULO'!A:G,3,)</f>
        <v>PROTETOR DE PAREDE/BATE MACA CURVO EM PVC RÍGIDO DE ALTO IMPACTO, LARGURA 20CM, INCLUSIVE BASE DE FIXAÇÃO, TERMINAIS DE ACABAMENTO E ACESSÓRIOS</v>
      </c>
      <c r="E64" s="73" t="str">
        <f>VLOOKUP(A64,'MEMÓRIA DE CÁLCULO'!A:G,4,)</f>
        <v>m</v>
      </c>
      <c r="F64" s="71">
        <f>VLOOKUP(A64,'MEMÓRIA DE CÁLCULO'!A:G,7,)</f>
        <v>48.2</v>
      </c>
      <c r="G64" s="72">
        <v>139.38</v>
      </c>
      <c r="H64" s="72">
        <v>22.111999999999998</v>
      </c>
      <c r="I64" s="155">
        <f>G64*F64</f>
        <v>6718.116</v>
      </c>
      <c r="J64" s="409">
        <f>F64*(G64+H64)</f>
        <v>7783.9143999999997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347" customFormat="1" ht="14.25" customHeight="1" x14ac:dyDescent="0.25">
      <c r="A65" s="408" t="s">
        <v>377</v>
      </c>
      <c r="B65" s="70" t="s">
        <v>212</v>
      </c>
      <c r="C65" s="65">
        <f>VLOOKUP(A65,'MEMÓRIA DE CÁLCULO'!A:G,2,)</f>
        <v>103288</v>
      </c>
      <c r="D65" s="66" t="str">
        <f>VLOOKUP(A65,'MEMÓRIA DE CÁLCULO'!A:G,3,)</f>
        <v>RASGO E CHUMBAMENTO EM ALVENARIA PARA TUBOS DE SPLIT PAREDE DE 9000 A 24000 BTUS/H. AF_11/2021</v>
      </c>
      <c r="E65" s="73" t="str">
        <f>VLOOKUP(A65,'MEMÓRIA DE CÁLCULO'!A:G,4,)</f>
        <v>und</v>
      </c>
      <c r="F65" s="71">
        <f>VLOOKUP(A65,'MEMÓRIA DE CÁLCULO'!A:G,7,)</f>
        <v>13</v>
      </c>
      <c r="G65" s="575">
        <v>16.2</v>
      </c>
      <c r="H65" s="576"/>
      <c r="I65" s="155">
        <f>G65*F65</f>
        <v>210.6</v>
      </c>
      <c r="J65" s="409">
        <f>F65*(G65+H65)</f>
        <v>210.6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566" t="s">
        <v>146</v>
      </c>
      <c r="B66" s="567"/>
      <c r="C66" s="567"/>
      <c r="D66" s="567"/>
      <c r="E66" s="567"/>
      <c r="F66" s="567"/>
      <c r="G66" s="567"/>
      <c r="H66" s="568"/>
      <c r="I66" s="103">
        <f>SUM(I68:I68)</f>
        <v>440.89848000000006</v>
      </c>
      <c r="J66" s="410">
        <f>SUM(J68:J68)</f>
        <v>636.71652000000006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403">
        <v>6</v>
      </c>
      <c r="B67" s="563" t="s">
        <v>147</v>
      </c>
      <c r="C67" s="564"/>
      <c r="D67" s="564"/>
      <c r="E67" s="564"/>
      <c r="F67" s="564"/>
      <c r="G67" s="564"/>
      <c r="H67" s="564"/>
      <c r="I67" s="564"/>
      <c r="J67" s="56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7" customHeight="1" x14ac:dyDescent="0.25">
      <c r="A68" s="404" t="s">
        <v>105</v>
      </c>
      <c r="B68" s="70" t="s">
        <v>39</v>
      </c>
      <c r="C68" s="65">
        <f>VLOOKUP(A68,'MEMÓRIA DE CÁLCULO'!A:G,2,)</f>
        <v>121105</v>
      </c>
      <c r="D68" s="66" t="str">
        <f>VLOOKUP(A68,'MEMÓRIA DE CÁLCULO'!A:G,3,)</f>
        <v>IMPERMEABILIZAÇÃO DE ALICERCE / "PÉ" DE PAREDE / PEITORIL E ALVENARIA DE UM MODO GERAL COM CIMENTO CRISTALIZANTE SEMI FLEXÍVEL - 2 DEMÃOS ( ESPECÍFICO PARA OBRAS DE REFORMA)</v>
      </c>
      <c r="E68" s="73" t="str">
        <f>VLOOKUP(A68,'MEMÓRIA DE CÁLCULO'!A:G,4,)</f>
        <v>m²</v>
      </c>
      <c r="F68" s="71">
        <f>VLOOKUP(A68,'MEMÓRIA DE CÁLCULO'!A:G,7,)</f>
        <v>41.052000000000007</v>
      </c>
      <c r="G68" s="67">
        <v>10.74</v>
      </c>
      <c r="H68" s="67">
        <v>4.7699999999999996</v>
      </c>
      <c r="I68" s="156">
        <f>G68*F68</f>
        <v>440.89848000000006</v>
      </c>
      <c r="J68" s="411">
        <f>(H68+G68)*F68</f>
        <v>636.71652000000006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566" t="s">
        <v>21</v>
      </c>
      <c r="B69" s="567"/>
      <c r="C69" s="567"/>
      <c r="D69" s="567"/>
      <c r="E69" s="567"/>
      <c r="F69" s="567"/>
      <c r="G69" s="567"/>
      <c r="H69" s="568"/>
      <c r="I69" s="103">
        <f>SUM(I71:I74)</f>
        <v>8045.741</v>
      </c>
      <c r="J69" s="410">
        <f>SUM(J71:J74)</f>
        <v>9283.0290000000005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403">
        <v>7</v>
      </c>
      <c r="B70" s="563" t="s">
        <v>22</v>
      </c>
      <c r="C70" s="564"/>
      <c r="D70" s="564"/>
      <c r="E70" s="564"/>
      <c r="F70" s="564"/>
      <c r="G70" s="564"/>
      <c r="H70" s="564"/>
      <c r="I70" s="564"/>
      <c r="J70" s="56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404" t="s">
        <v>117</v>
      </c>
      <c r="B71" s="70" t="s">
        <v>39</v>
      </c>
      <c r="C71" s="65">
        <f>VLOOKUP(A71,'MEMÓRIA DE CÁLCULO'!A:G,2,)</f>
        <v>160601</v>
      </c>
      <c r="D71" s="66" t="str">
        <f>VLOOKUP(A71,'MEMÓRIA DE CÁLCULO'!A:G,3,)</f>
        <v>CALHA DE CHAPA GALVANIZADA Nº 26 DESENVOLVIMENTO 60 CM</v>
      </c>
      <c r="E71" s="73" t="str">
        <f>VLOOKUP(A71,'MEMÓRIA DE CÁLCULO'!A:G,4,)</f>
        <v>m</v>
      </c>
      <c r="F71" s="71">
        <f>VLOOKUP(A71,'MEMÓRIA DE CÁLCULO'!A:G,7,)</f>
        <v>25</v>
      </c>
      <c r="G71" s="67">
        <v>27.77</v>
      </c>
      <c r="H71" s="67">
        <v>44.14</v>
      </c>
      <c r="I71" s="153">
        <f>G71*F71</f>
        <v>694.25</v>
      </c>
      <c r="J71" s="405">
        <f>F71*(G71+H71)</f>
        <v>1797.75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115" customFormat="1" ht="14.25" customHeight="1" x14ac:dyDescent="0.25">
      <c r="A72" s="404" t="s">
        <v>335</v>
      </c>
      <c r="B72" s="70" t="s">
        <v>39</v>
      </c>
      <c r="C72" s="65">
        <f>VLOOKUP(A72,'MEMÓRIA DE CÁLCULO'!A:G,2,)</f>
        <v>160971</v>
      </c>
      <c r="D72" s="66" t="str">
        <f>VLOOKUP(A72,'MEMÓRIA DE CÁLCULO'!A:G,3,)</f>
        <v>COBERTURA COM TELHA ONDULADA DE FIBROCIMENTO</v>
      </c>
      <c r="E72" s="73" t="str">
        <f>VLOOKUP(A72,'MEMÓRIA DE CÁLCULO'!A:G,4,)</f>
        <v>m²</v>
      </c>
      <c r="F72" s="71">
        <f>VLOOKUP(A72,'MEMÓRIA DE CÁLCULO'!A:G,7,)</f>
        <v>30</v>
      </c>
      <c r="G72" s="67">
        <v>187.41</v>
      </c>
      <c r="H72" s="67">
        <v>2.83</v>
      </c>
      <c r="I72" s="153">
        <f t="shared" ref="I72" si="12">G72*F72</f>
        <v>5622.3</v>
      </c>
      <c r="J72" s="405">
        <f t="shared" ref="J72" si="13">F72*(G72+H72)</f>
        <v>5707.2000000000007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295" customFormat="1" ht="14.25" customHeight="1" x14ac:dyDescent="0.25">
      <c r="A73" s="404" t="s">
        <v>378</v>
      </c>
      <c r="B73" s="70" t="s">
        <v>39</v>
      </c>
      <c r="C73" s="65">
        <f>VLOOKUP(A73,'MEMÓRIA DE CÁLCULO'!A:G,2,)</f>
        <v>160911</v>
      </c>
      <c r="D73" s="66" t="str">
        <f>VLOOKUP(A73,'MEMÓRIA DE CÁLCULO'!A:G,3,)</f>
        <v>COBERTURA COM TELHA FIBERGLASS COM VÉU PROTEÇÃO 1,5 MM COM ACESSÓRIOS</v>
      </c>
      <c r="E73" s="73" t="str">
        <f>VLOOKUP(A73,'MEMÓRIA DE CÁLCULO'!A:G,4,)</f>
        <v>m²</v>
      </c>
      <c r="F73" s="71">
        <f>VLOOKUP(A73,'MEMÓRIA DE CÁLCULO'!A:G,7,)</f>
        <v>6.3</v>
      </c>
      <c r="G73" s="67">
        <v>92.57</v>
      </c>
      <c r="H73" s="67">
        <v>7.76</v>
      </c>
      <c r="I73" s="153">
        <f>G73*F73</f>
        <v>583.19099999999992</v>
      </c>
      <c r="J73" s="405">
        <f>F73*(G73+H73)</f>
        <v>632.07899999999995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295" customFormat="1" ht="14.25" customHeight="1" x14ac:dyDescent="0.25">
      <c r="A74" s="404" t="s">
        <v>379</v>
      </c>
      <c r="B74" s="70" t="s">
        <v>39</v>
      </c>
      <c r="C74" s="65">
        <f>VLOOKUP(A74,'MEMÓRIA DE CÁLCULO'!A:G,2,)</f>
        <v>150204</v>
      </c>
      <c r="D74" s="66" t="str">
        <f>VLOOKUP(A74,'MEMÓRIA DE CÁLCULO'!A:G,3,)</f>
        <v>ESTRUTURA METÁLICA CONVENCIONAL EM AÇO DO TIPO MR-250 / ASTM A36 COM FUNDO ANTICORROSIVO</v>
      </c>
      <c r="E74" s="73" t="str">
        <f>VLOOKUP(A74,'MEMÓRIA DE CÁLCULO'!A:G,4,)</f>
        <v>kg</v>
      </c>
      <c r="F74" s="71">
        <f>VLOOKUP(A74,'MEMÓRIA DE CÁLCULO'!A:G,7,)</f>
        <v>60</v>
      </c>
      <c r="G74" s="577">
        <v>19.100000000000001</v>
      </c>
      <c r="H74" s="578"/>
      <c r="I74" s="153">
        <f t="shared" ref="I74" si="14">G74*F74</f>
        <v>1146</v>
      </c>
      <c r="J74" s="405">
        <f t="shared" ref="J74" si="15">F74*(G74+H74)</f>
        <v>1146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117" customFormat="1" x14ac:dyDescent="0.25">
      <c r="A75" s="566" t="s">
        <v>158</v>
      </c>
      <c r="B75" s="567"/>
      <c r="C75" s="567"/>
      <c r="D75" s="567"/>
      <c r="E75" s="567"/>
      <c r="F75" s="567"/>
      <c r="G75" s="567"/>
      <c r="H75" s="568"/>
      <c r="I75" s="103">
        <f>SUM(I77:I79)</f>
        <v>3714.5600000000004</v>
      </c>
      <c r="J75" s="410">
        <f>SUM(J77:J79)</f>
        <v>4898.42</v>
      </c>
      <c r="K75" s="10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117" customFormat="1" x14ac:dyDescent="0.25">
      <c r="A76" s="403">
        <v>8</v>
      </c>
      <c r="B76" s="563" t="s">
        <v>50</v>
      </c>
      <c r="C76" s="564"/>
      <c r="D76" s="564"/>
      <c r="E76" s="564"/>
      <c r="F76" s="564"/>
      <c r="G76" s="564"/>
      <c r="H76" s="564"/>
      <c r="I76" s="564"/>
      <c r="J76" s="565"/>
      <c r="K76" s="10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117" customFormat="1" x14ac:dyDescent="0.25">
      <c r="A77" s="404" t="s">
        <v>129</v>
      </c>
      <c r="B77" s="70" t="s">
        <v>39</v>
      </c>
      <c r="C77" s="65">
        <f>VLOOKUP(A77,'MEMÓRIA DE CÁLCULO'!A:G,2,)</f>
        <v>170103</v>
      </c>
      <c r="D77" s="66" t="str">
        <f>VLOOKUP(A77,'MEMÓRIA DE CÁLCULO'!A:G,3,)</f>
        <v>PORTA LISA 80x210 C/PORTAL E ALISAR S/FERRAGENS</v>
      </c>
      <c r="E77" s="73" t="str">
        <f>VLOOKUP(A77,'MEMÓRIA DE CÁLCULO'!A:G,4,)</f>
        <v>und</v>
      </c>
      <c r="F77" s="71">
        <f>VLOOKUP(A77,'MEMÓRIA DE CÁLCULO'!A:G,7,)</f>
        <v>2</v>
      </c>
      <c r="G77" s="67">
        <v>604.36</v>
      </c>
      <c r="H77" s="67">
        <v>197.31</v>
      </c>
      <c r="I77" s="153">
        <f>G77*F77</f>
        <v>1208.72</v>
      </c>
      <c r="J77" s="412">
        <f>F77*(G77+H77)</f>
        <v>1603.3400000000001</v>
      </c>
      <c r="K77" s="10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342" customFormat="1" x14ac:dyDescent="0.25">
      <c r="A78" s="404" t="s">
        <v>150</v>
      </c>
      <c r="B78" s="70" t="s">
        <v>39</v>
      </c>
      <c r="C78" s="65">
        <f>VLOOKUP(A78,'MEMÓRIA DE CÁLCULO'!A:G,2,)</f>
        <v>170110</v>
      </c>
      <c r="D78" s="66" t="str">
        <f>VLOOKUP(A78,'MEMÓRIA DE CÁLCULO'!A:G,3,)</f>
        <v>PORTA LISA 90X210 COM PORTAL E ALISAR SEM FERRAGENS</v>
      </c>
      <c r="E78" s="73" t="str">
        <f>VLOOKUP(A78,'MEMÓRIA DE CÁLCULO'!A:G,4,)</f>
        <v>und</v>
      </c>
      <c r="F78" s="71">
        <f>VLOOKUP(A78,'MEMÓRIA DE CÁLCULO'!A:G,7,)</f>
        <v>2</v>
      </c>
      <c r="G78" s="67">
        <v>626.46</v>
      </c>
      <c r="H78" s="67">
        <v>197.31</v>
      </c>
      <c r="I78" s="153">
        <f>G78*F78</f>
        <v>1252.92</v>
      </c>
      <c r="J78" s="412">
        <f>F78*(G78+H78)</f>
        <v>1647.54</v>
      </c>
      <c r="K78" s="10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47" customFormat="1" ht="42.75" x14ac:dyDescent="0.25">
      <c r="A79" s="404" t="s">
        <v>151</v>
      </c>
      <c r="B79" s="70" t="s">
        <v>39</v>
      </c>
      <c r="C79" s="65">
        <f>VLOOKUP(A79,'MEMÓRIA DE CÁLCULO'!A:G,2,)</f>
        <v>90789</v>
      </c>
      <c r="D79" s="66" t="str">
        <f>VLOOKUP(A79,'MEMÓRIA DE CÁLCULO'!A:G,3,)</f>
        <v>KIT DE PORTA-PRONTA DE MADEIRA EM ACABAMENTO MELAMÍNICO BRANCO, FOLHA LEVE OU MÉDIA, 70X210CM, EXCLUSIVE FECHADURA, FIXAÇÃO COM PREENCHIMENTO PARCIAL DE ESPUMA EXPANSIVA - FORNECIMENTO E INSTALAÇÃO. AF_10/2025</v>
      </c>
      <c r="E79" s="73" t="str">
        <f>VLOOKUP(A79,'MEMÓRIA DE CÁLCULO'!A:G,4,)</f>
        <v>und</v>
      </c>
      <c r="F79" s="71">
        <f>VLOOKUP(A79,'MEMÓRIA DE CÁLCULO'!A:G,7,)</f>
        <v>2</v>
      </c>
      <c r="G79" s="67">
        <v>626.46</v>
      </c>
      <c r="H79" s="67">
        <v>197.31</v>
      </c>
      <c r="I79" s="153">
        <f>G79*F79</f>
        <v>1252.92</v>
      </c>
      <c r="J79" s="412">
        <f>F79*(G79+H79)</f>
        <v>1647.54</v>
      </c>
      <c r="K79" s="10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63" customFormat="1" x14ac:dyDescent="0.25">
      <c r="A80" s="566" t="s">
        <v>216</v>
      </c>
      <c r="B80" s="567"/>
      <c r="C80" s="567"/>
      <c r="D80" s="567"/>
      <c r="E80" s="567"/>
      <c r="F80" s="567"/>
      <c r="G80" s="567"/>
      <c r="H80" s="568"/>
      <c r="I80" s="103">
        <f>SUM(I82:I89)</f>
        <v>15632.057600000004</v>
      </c>
      <c r="J80" s="410">
        <f>SUM(J82:J89)</f>
        <v>17225.531400000003</v>
      </c>
      <c r="K80" s="10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49" customFormat="1" x14ac:dyDescent="0.25">
      <c r="A81" s="403">
        <v>9</v>
      </c>
      <c r="B81" s="563" t="s">
        <v>108</v>
      </c>
      <c r="C81" s="564"/>
      <c r="D81" s="564"/>
      <c r="E81" s="564"/>
      <c r="F81" s="564"/>
      <c r="G81" s="564"/>
      <c r="H81" s="564"/>
      <c r="I81" s="564"/>
      <c r="J81" s="565"/>
      <c r="K81" s="10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49" customFormat="1" ht="18" customHeight="1" x14ac:dyDescent="0.25">
      <c r="A82" s="413" t="s">
        <v>130</v>
      </c>
      <c r="B82" s="70" t="s">
        <v>39</v>
      </c>
      <c r="C82" s="65">
        <f>VLOOKUP(A82,'MEMÓRIA DE CÁLCULO'!A:G,2,)</f>
        <v>180344</v>
      </c>
      <c r="D82" s="66" t="str">
        <f>VLOOKUP(A82,'MEMÓRIA DE CÁLCULO'!A:G,3,)</f>
        <v>CORRIMÃO DUPLO EM TUBO INDUSTRIAL DE 1.1/2" FIXADO EM PISO COM MONTANTES VERTICAIS DE 2"</v>
      </c>
      <c r="E82" s="73" t="str">
        <f>VLOOKUP(A82,'MEMÓRIA DE CÁLCULO'!A:G,4,)</f>
        <v>m</v>
      </c>
      <c r="F82" s="71">
        <f>VLOOKUP(A82,'MEMÓRIA DE CÁLCULO'!A:G,7,)</f>
        <v>16</v>
      </c>
      <c r="G82" s="67">
        <v>105.47</v>
      </c>
      <c r="H82" s="67">
        <v>25.81</v>
      </c>
      <c r="I82" s="153">
        <f>G82*F82</f>
        <v>1687.52</v>
      </c>
      <c r="J82" s="414">
        <f>F82*(G82+H82)</f>
        <v>2100.48</v>
      </c>
      <c r="K82" s="10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49" customFormat="1" x14ac:dyDescent="0.25">
      <c r="A83" s="415" t="s">
        <v>380</v>
      </c>
      <c r="B83" s="70" t="s">
        <v>39</v>
      </c>
      <c r="C83" s="65">
        <f>VLOOKUP(A83,'MEMÓRIA DE CÁLCULO'!A:G,2,)</f>
        <v>180490</v>
      </c>
      <c r="D83" s="66" t="str">
        <f>VLOOKUP(A83,'MEMÓRIA DE CÁLCULO'!A:G,3,)</f>
        <v xml:space="preserve"> PORTA DE ABRIR DE 01 FOLHA EM CHAPA VINCADA PF-1A C/FERRAGENS</v>
      </c>
      <c r="E83" s="73" t="str">
        <f>VLOOKUP(A83,'MEMÓRIA DE CÁLCULO'!A:G,4,)</f>
        <v>m²</v>
      </c>
      <c r="F83" s="71">
        <f>VLOOKUP(A83,'MEMÓRIA DE CÁLCULO'!A:G,7,)</f>
        <v>10.080000000000002</v>
      </c>
      <c r="G83" s="67">
        <v>561.82000000000005</v>
      </c>
      <c r="H83" s="67">
        <v>60.04</v>
      </c>
      <c r="I83" s="153">
        <f t="shared" ref="I83:I84" si="16">G83*F83</f>
        <v>5663.1456000000017</v>
      </c>
      <c r="J83" s="414">
        <f t="shared" ref="J83:J84" si="17">F83*(G83+H83)</f>
        <v>6268.3488000000016</v>
      </c>
      <c r="K83" s="10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49" customFormat="1" x14ac:dyDescent="0.25">
      <c r="A84" s="416" t="s">
        <v>381</v>
      </c>
      <c r="B84" s="70" t="s">
        <v>39</v>
      </c>
      <c r="C84" s="65">
        <f>VLOOKUP(A84,'MEMÓRIA DE CÁLCULO'!A:G,2,)</f>
        <v>180311</v>
      </c>
      <c r="D84" s="66" t="str">
        <f>VLOOKUP(A84,'MEMÓRIA DE CÁLCULO'!A:G,3,)</f>
        <v>GRADE DE PROTECAO/TUBO INDUSTRIAL/FERRO REDONDO-GP5</v>
      </c>
      <c r="E84" s="73" t="str">
        <f>VLOOKUP(A84,'MEMÓRIA DE CÁLCULO'!A:G,4,)</f>
        <v>m²</v>
      </c>
      <c r="F84" s="71">
        <f>VLOOKUP(A84,'MEMÓRIA DE CÁLCULO'!A:G,7,)</f>
        <v>14.219999999999999</v>
      </c>
      <c r="G84" s="67">
        <v>235.06</v>
      </c>
      <c r="H84" s="67">
        <v>31.31</v>
      </c>
      <c r="I84" s="153">
        <f t="shared" si="16"/>
        <v>3342.5531999999998</v>
      </c>
      <c r="J84" s="414">
        <f t="shared" si="17"/>
        <v>3787.7813999999998</v>
      </c>
      <c r="K84" s="10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347" customFormat="1" ht="18" customHeight="1" x14ac:dyDescent="0.25">
      <c r="A85" s="416" t="s">
        <v>382</v>
      </c>
      <c r="B85" s="70" t="s">
        <v>39</v>
      </c>
      <c r="C85" s="65">
        <f>VLOOKUP(A85,'MEMÓRIA DE CÁLCULO'!A:G,2,)</f>
        <v>180515</v>
      </c>
      <c r="D85" s="66" t="str">
        <f>VLOOKUP(A85,'MEMÓRIA DE CÁLCULO'!A:G,3,)</f>
        <v>PORTA DE ABRIR DE 02 FOLHAS (VENEZIANA / VIDRO) PF-11 C/FERRAGENS - EXCLUSO VIDRO</v>
      </c>
      <c r="E85" s="73" t="str">
        <f>VLOOKUP(A85,'MEMÓRIA DE CÁLCULO'!A:G,4,)</f>
        <v>m²</v>
      </c>
      <c r="F85" s="71">
        <f>VLOOKUP(A85,'MEMÓRIA DE CÁLCULO'!A:G,7,)</f>
        <v>5.04</v>
      </c>
      <c r="G85" s="67">
        <v>105.47</v>
      </c>
      <c r="H85" s="67">
        <v>25.81</v>
      </c>
      <c r="I85" s="153">
        <f>G85*F85</f>
        <v>531.56880000000001</v>
      </c>
      <c r="J85" s="414">
        <f>F85*(G85+H85)</f>
        <v>661.65120000000002</v>
      </c>
      <c r="K85" s="10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347" customFormat="1" x14ac:dyDescent="0.25">
      <c r="A86" s="416" t="s">
        <v>383</v>
      </c>
      <c r="B86" s="70" t="s">
        <v>212</v>
      </c>
      <c r="C86" s="65">
        <f>VLOOKUP(A86,'MEMÓRIA DE CÁLCULO'!A:G,2,)</f>
        <v>100710</v>
      </c>
      <c r="D86" s="66" t="str">
        <f>VLOOKUP(A86,'MEMÓRIA DE CÁLCULO'!A:G,3,)</f>
        <v>DOBRADIÇA TIPO VAI E VEM EM LATÃO POLIDO 3". AF_10/2025</v>
      </c>
      <c r="E86" s="73" t="str">
        <f>VLOOKUP(A86,'MEMÓRIA DE CÁLCULO'!A:G,4,)</f>
        <v>und</v>
      </c>
      <c r="F86" s="71">
        <f>VLOOKUP(A86,'MEMÓRIA DE CÁLCULO'!A:G,7,)</f>
        <v>6</v>
      </c>
      <c r="G86" s="573">
        <v>156.66999999999999</v>
      </c>
      <c r="H86" s="574"/>
      <c r="I86" s="153">
        <f t="shared" ref="I86:I87" si="18">G86*F86</f>
        <v>940.02</v>
      </c>
      <c r="J86" s="414">
        <f t="shared" ref="J86:J87" si="19">F86*(G86+H86)</f>
        <v>940.02</v>
      </c>
      <c r="K86" s="10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347" customFormat="1" ht="28.5" x14ac:dyDescent="0.25">
      <c r="A87" s="416" t="s">
        <v>384</v>
      </c>
      <c r="B87" s="70" t="s">
        <v>212</v>
      </c>
      <c r="C87" s="65">
        <f>VLOOKUP(A87,'MEMÓRIA DE CÁLCULO'!A:G,2,)</f>
        <v>91304</v>
      </c>
      <c r="D87" s="66" t="str">
        <f>VLOOKUP(A87,'MEMÓRIA DE CÁLCULO'!A:G,3,)</f>
        <v>FECHADURA DE EMBUTIR COM CILINDRO, EXTERNA, COMPLETA, ACABAMENTO PADRÃO POPULAR, INCLUSO EXECUÇÃO DE FURO - FORNECIMENTO E INSTALAÇÃO. AF_10/2025</v>
      </c>
      <c r="E87" s="73" t="str">
        <f>VLOOKUP(A87,'MEMÓRIA DE CÁLCULO'!A:G,4,)</f>
        <v>und</v>
      </c>
      <c r="F87" s="71">
        <f>VLOOKUP(A87,'MEMÓRIA DE CÁLCULO'!A:G,7,)</f>
        <v>17</v>
      </c>
      <c r="G87" s="573">
        <v>133.55000000000001</v>
      </c>
      <c r="H87" s="574"/>
      <c r="I87" s="153">
        <f t="shared" si="18"/>
        <v>2270.3500000000004</v>
      </c>
      <c r="J87" s="414">
        <f t="shared" si="19"/>
        <v>2270.3500000000004</v>
      </c>
      <c r="K87" s="10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347" customFormat="1" ht="28.5" x14ac:dyDescent="0.25">
      <c r="A88" s="417" t="s">
        <v>385</v>
      </c>
      <c r="B88" s="70" t="s">
        <v>212</v>
      </c>
      <c r="C88" s="65">
        <f>VLOOKUP(A88,'MEMÓRIA DE CÁLCULO'!A:G,2,)</f>
        <v>91305</v>
      </c>
      <c r="D88" s="66" t="str">
        <f>VLOOKUP(A88,'MEMÓRIA DE CÁLCULO'!A:G,3,)</f>
        <v>FECHADURA DE EMBUTIR PARA PORTA DE BANHEIRO, COMPLETA, ACABAMENTO PADRÃO POPULAR, INCLUSO EXECUÇÃO DE FURO - FORNECIMENTO E INSTALAÇÃO. AF_10/2025</v>
      </c>
      <c r="E88" s="73" t="str">
        <f>VLOOKUP(A88,'MEMÓRIA DE CÁLCULO'!A:G,4,)</f>
        <v>und</v>
      </c>
      <c r="F88" s="71">
        <f>VLOOKUP(A88,'MEMÓRIA DE CÁLCULO'!A:G,7,)</f>
        <v>6</v>
      </c>
      <c r="G88" s="573">
        <v>187.51</v>
      </c>
      <c r="H88" s="574"/>
      <c r="I88" s="153">
        <f t="shared" ref="I88:I89" si="20">G88*F88</f>
        <v>1125.06</v>
      </c>
      <c r="J88" s="414">
        <f t="shared" ref="J88:J89" si="21">F88*(G88+H88)</f>
        <v>1125.06</v>
      </c>
      <c r="K88" s="10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347" customFormat="1" x14ac:dyDescent="0.25">
      <c r="A89" s="418" t="s">
        <v>386</v>
      </c>
      <c r="B89" s="70" t="s">
        <v>212</v>
      </c>
      <c r="C89" s="65">
        <f>VLOOKUP(A89,'MEMÓRIA DE CÁLCULO'!A:G,2,)</f>
        <v>100703</v>
      </c>
      <c r="D89" s="66" t="str">
        <f>VLOOKUP(A89,'MEMÓRIA DE CÁLCULO'!A:G,3,)</f>
        <v>PUXADOR CENTRAL PARA ESQUADRIA DE MADEIRA. AF_10/2025</v>
      </c>
      <c r="E89" s="73" t="str">
        <f>VLOOKUP(A89,'MEMÓRIA DE CÁLCULO'!A:G,4,)</f>
        <v>und</v>
      </c>
      <c r="F89" s="71">
        <f>VLOOKUP(A89,'MEMÓRIA DE CÁLCULO'!A:G,7,)</f>
        <v>2</v>
      </c>
      <c r="G89" s="577">
        <v>35.92</v>
      </c>
      <c r="H89" s="578"/>
      <c r="I89" s="153">
        <f t="shared" si="20"/>
        <v>71.84</v>
      </c>
      <c r="J89" s="414">
        <f t="shared" si="21"/>
        <v>71.84</v>
      </c>
      <c r="K89" s="10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282" customFormat="1" x14ac:dyDescent="0.25">
      <c r="A90" s="566" t="s">
        <v>234</v>
      </c>
      <c r="B90" s="567"/>
      <c r="C90" s="567"/>
      <c r="D90" s="567"/>
      <c r="E90" s="567"/>
      <c r="F90" s="567"/>
      <c r="G90" s="567"/>
      <c r="H90" s="568"/>
      <c r="I90" s="103">
        <f>SUM(I92:I93)</f>
        <v>576.18000000000006</v>
      </c>
      <c r="J90" s="410">
        <f>SUM(J92:J93)</f>
        <v>788.26</v>
      </c>
      <c r="K90" s="10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282" customFormat="1" x14ac:dyDescent="0.25">
      <c r="A91" s="403">
        <v>10</v>
      </c>
      <c r="B91" s="563" t="s">
        <v>257</v>
      </c>
      <c r="C91" s="564"/>
      <c r="D91" s="564"/>
      <c r="E91" s="564"/>
      <c r="F91" s="564"/>
      <c r="G91" s="564"/>
      <c r="H91" s="564"/>
      <c r="I91" s="564"/>
      <c r="J91" s="565"/>
      <c r="K91" s="10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117" customFormat="1" x14ac:dyDescent="0.25">
      <c r="A92" s="404" t="s">
        <v>152</v>
      </c>
      <c r="B92" s="70" t="s">
        <v>39</v>
      </c>
      <c r="C92" s="65">
        <f>VLOOKUP(A92,'MEMÓRIA DE CÁLCULO'!A:G,2,)</f>
        <v>190102</v>
      </c>
      <c r="D92" s="66" t="str">
        <f>VLOOKUP(A92,'MEMÓRIA DE CÁLCULO'!A:G,3,)</f>
        <v>VIDRO LISO 4 MM - COLOCADO</v>
      </c>
      <c r="E92" s="73" t="str">
        <f>VLOOKUP(A92,'MEMÓRIA DE CÁLCULO'!A:G,4,)</f>
        <v>m²</v>
      </c>
      <c r="F92" s="71">
        <f>VLOOKUP(A92,'MEMÓRIA DE CÁLCULO'!A:G,7,)</f>
        <v>3</v>
      </c>
      <c r="G92" s="611">
        <v>176.74</v>
      </c>
      <c r="H92" s="612"/>
      <c r="I92" s="154">
        <f>G92*F92</f>
        <v>530.22</v>
      </c>
      <c r="J92" s="419">
        <f>F92*(G92+H92)</f>
        <v>530.22</v>
      </c>
      <c r="K92" s="10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347" customFormat="1" ht="28.5" x14ac:dyDescent="0.25">
      <c r="A93" s="404" t="s">
        <v>153</v>
      </c>
      <c r="B93" s="70" t="s">
        <v>397</v>
      </c>
      <c r="C93" s="65" t="str">
        <f>VLOOKUP(A93,'MEMÓRIA DE CÁLCULO'!A:G,2,)</f>
        <v>ED-7066</v>
      </c>
      <c r="D93" s="66" t="str">
        <f>VLOOKUP(A93,'MEMÓRIA DE CÁLCULO'!A:G,3,)</f>
        <v>FORNECIMENTO DE VISOR (30X20)CM DE VIDRO EM CRISTAL INCOLOR FIXO, ESP. 4MM, INCLUSIVE MOLDURA DE MADEIRA</v>
      </c>
      <c r="E93" s="73" t="str">
        <f>VLOOKUP(A93,'MEMÓRIA DE CÁLCULO'!A:G,4,)</f>
        <v>und</v>
      </c>
      <c r="F93" s="71">
        <f>VLOOKUP(A93,'MEMÓRIA DE CÁLCULO'!A:G,7,)</f>
        <v>2</v>
      </c>
      <c r="G93" s="373">
        <v>22.98</v>
      </c>
      <c r="H93" s="374">
        <v>106.04</v>
      </c>
      <c r="I93" s="154">
        <f>G93*F93</f>
        <v>45.96</v>
      </c>
      <c r="J93" s="419">
        <f>F93*(G93+H93)</f>
        <v>258.04000000000002</v>
      </c>
      <c r="K93" s="10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249" customFormat="1" x14ac:dyDescent="0.25">
      <c r="A94" s="566" t="s">
        <v>139</v>
      </c>
      <c r="B94" s="567"/>
      <c r="C94" s="567"/>
      <c r="D94" s="567"/>
      <c r="E94" s="567"/>
      <c r="F94" s="567"/>
      <c r="G94" s="567"/>
      <c r="H94" s="568"/>
      <c r="I94" s="103">
        <f>SUM(I96:I100)</f>
        <v>38616.01460000001</v>
      </c>
      <c r="J94" s="410">
        <f>SUM(J96:J100)</f>
        <v>47885.834540000011</v>
      </c>
      <c r="K94" s="10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249" customFormat="1" x14ac:dyDescent="0.25">
      <c r="A95" s="403">
        <v>11</v>
      </c>
      <c r="B95" s="563" t="s">
        <v>142</v>
      </c>
      <c r="C95" s="564"/>
      <c r="D95" s="564"/>
      <c r="E95" s="564"/>
      <c r="F95" s="564"/>
      <c r="G95" s="564"/>
      <c r="H95" s="564"/>
      <c r="I95" s="564"/>
      <c r="J95" s="565"/>
      <c r="K95" s="10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249" customFormat="1" x14ac:dyDescent="0.25">
      <c r="A96" s="404" t="s">
        <v>164</v>
      </c>
      <c r="B96" s="70" t="s">
        <v>39</v>
      </c>
      <c r="C96" s="65">
        <f>VLOOKUP(A96,'MEMÓRIA DE CÁLCULO'!A:G,2,)</f>
        <v>200103</v>
      </c>
      <c r="D96" s="66" t="str">
        <f>VLOOKUP(A96,'MEMÓRIA DE CÁLCULO'!A:G,3,)</f>
        <v>RASGO E ENCHIMENTO DE ALVENARIA</v>
      </c>
      <c r="E96" s="73" t="str">
        <f>VLOOKUP(A96,'MEMÓRIA DE CÁLCULO'!A:G,4,)</f>
        <v>m</v>
      </c>
      <c r="F96" s="71">
        <f>VLOOKUP(A96,'MEMÓRIA DE CÁLCULO'!A:G,7,)</f>
        <v>30</v>
      </c>
      <c r="G96" s="129">
        <v>0.17</v>
      </c>
      <c r="H96" s="67">
        <v>20.36</v>
      </c>
      <c r="I96" s="154">
        <f>G96*F96</f>
        <v>5.1000000000000005</v>
      </c>
      <c r="J96" s="420">
        <f>F96*(G96+H96)</f>
        <v>615.90000000000009</v>
      </c>
      <c r="K96" s="10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249" customFormat="1" x14ac:dyDescent="0.25">
      <c r="A97" s="404" t="s">
        <v>165</v>
      </c>
      <c r="B97" s="70" t="s">
        <v>39</v>
      </c>
      <c r="C97" s="65">
        <f>VLOOKUP(A97,'MEMÓRIA DE CÁLCULO'!A:G,2,)</f>
        <v>200201</v>
      </c>
      <c r="D97" s="66" t="str">
        <f>VLOOKUP(A97,'MEMÓRIA DE CÁLCULO'!A:G,3,)</f>
        <v xml:space="preserve"> EMBOÇO (1CI:4 ARML</v>
      </c>
      <c r="E97" s="73" t="str">
        <f>VLOOKUP(A97,'MEMÓRIA DE CÁLCULO'!A:G,4,)</f>
        <v>m²</v>
      </c>
      <c r="F97" s="71">
        <f>VLOOKUP(A97,'MEMÓRIA DE CÁLCULO'!A:G,7,)</f>
        <v>42.942000000000007</v>
      </c>
      <c r="G97" s="129">
        <v>9.32</v>
      </c>
      <c r="H97" s="67">
        <v>18.48</v>
      </c>
      <c r="I97" s="154">
        <f t="shared" ref="I97:I100" si="22">G97*F97</f>
        <v>400.21944000000008</v>
      </c>
      <c r="J97" s="420">
        <f t="shared" ref="J97:J100" si="23">F97*(G97+H97)</f>
        <v>1193.7876000000003</v>
      </c>
      <c r="K97" s="10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229" customFormat="1" x14ac:dyDescent="0.25">
      <c r="A98" s="404" t="s">
        <v>187</v>
      </c>
      <c r="B98" s="70" t="s">
        <v>39</v>
      </c>
      <c r="C98" s="254">
        <f>VLOOKUP(A98,'MEMÓRIA DE CÁLCULO'!A:G,2,)</f>
        <v>200403</v>
      </c>
      <c r="D98" s="255" t="str">
        <f>VLOOKUP(A98,'MEMÓRIA DE CÁLCULO'!A:G,3,)</f>
        <v>REBOCO (1 CALH:4 ARFC+100kgCI/M3)</v>
      </c>
      <c r="E98" s="256" t="str">
        <f>VLOOKUP(A98,'MEMÓRIA DE CÁLCULO'!A:G,4,)</f>
        <v>m²</v>
      </c>
      <c r="F98" s="257">
        <f>VLOOKUP(A98,'MEMÓRIA DE CÁLCULO'!A:G,7,)</f>
        <v>42.942000000000007</v>
      </c>
      <c r="G98" s="299">
        <v>2.73</v>
      </c>
      <c r="H98" s="375">
        <v>19.84</v>
      </c>
      <c r="I98" s="154">
        <f t="shared" si="22"/>
        <v>117.23166000000002</v>
      </c>
      <c r="J98" s="420">
        <f t="shared" si="23"/>
        <v>969.20094000000017</v>
      </c>
      <c r="K98" s="261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</row>
    <row r="99" spans="1:25" s="229" customFormat="1" x14ac:dyDescent="0.25">
      <c r="A99" s="404" t="s">
        <v>204</v>
      </c>
      <c r="B99" s="253" t="s">
        <v>39</v>
      </c>
      <c r="C99" s="254">
        <f>VLOOKUP(A99,'MEMÓRIA DE CÁLCULO'!A:G,2,)</f>
        <v>221101</v>
      </c>
      <c r="D99" s="255" t="str">
        <f>VLOOKUP(A99,'MEMÓRIA DE CÁLCULO'!A:G,3,)</f>
        <v>GRANITINA 8MM FUNDIDA COM CONTRAPISO (1CI:3ARML) E=2CM E JUNTA PLASTICA 27MM</v>
      </c>
      <c r="E99" s="256" t="str">
        <f>VLOOKUP(A99,'MEMÓRIA DE CÁLCULO'!A:G,4,)</f>
        <v>m²</v>
      </c>
      <c r="F99" s="257">
        <f>VLOOKUP(A99,'MEMÓRIA DE CÁLCULO'!A:G,7,)</f>
        <v>286.85000000000002</v>
      </c>
      <c r="G99" s="129">
        <v>95.76</v>
      </c>
      <c r="H99" s="67">
        <v>24.45</v>
      </c>
      <c r="I99" s="154">
        <f t="shared" ref="I99" si="24">G99*F99</f>
        <v>27468.756000000005</v>
      </c>
      <c r="J99" s="420">
        <f t="shared" ref="J99" si="25">F99*(G99+H99)</f>
        <v>34482.238500000007</v>
      </c>
      <c r="K99" s="261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</row>
    <row r="100" spans="1:25" s="229" customFormat="1" x14ac:dyDescent="0.25">
      <c r="A100" s="404" t="s">
        <v>256</v>
      </c>
      <c r="B100" s="253" t="s">
        <v>39</v>
      </c>
      <c r="C100" s="254">
        <f>VLOOKUP(A100,'MEMÓRIA DE CÁLCULO'!A:G,2,)</f>
        <v>221102</v>
      </c>
      <c r="D100" s="255" t="str">
        <f>VLOOKUP(A100,'MEMÓRIA DE CÁLCULO'!A:G,3,)</f>
        <v>RODAPÉ FUNDIDO DE GRANITINA 7CM</v>
      </c>
      <c r="E100" s="256" t="str">
        <f>VLOOKUP(A100,'MEMÓRIA DE CÁLCULO'!A:G,4,)</f>
        <v>m</v>
      </c>
      <c r="F100" s="257">
        <f>VLOOKUP(A100,'MEMÓRIA DE CÁLCULO'!A:G,7,)</f>
        <v>351.23</v>
      </c>
      <c r="G100" s="569">
        <v>30.25</v>
      </c>
      <c r="H100" s="570"/>
      <c r="I100" s="154">
        <f t="shared" si="22"/>
        <v>10624.7075</v>
      </c>
      <c r="J100" s="420">
        <f t="shared" si="23"/>
        <v>10624.7075</v>
      </c>
      <c r="K100" s="261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</row>
    <row r="101" spans="1:25" s="249" customFormat="1" x14ac:dyDescent="0.25">
      <c r="A101" s="566" t="s">
        <v>23</v>
      </c>
      <c r="B101" s="567"/>
      <c r="C101" s="567"/>
      <c r="D101" s="567"/>
      <c r="E101" s="567"/>
      <c r="F101" s="567"/>
      <c r="G101" s="567"/>
      <c r="H101" s="568"/>
      <c r="I101" s="103">
        <f>SUM(I103:I110)</f>
        <v>16465.602900000002</v>
      </c>
      <c r="J101" s="410">
        <f>SUM(J103:J110)</f>
        <v>38443.759319999997</v>
      </c>
      <c r="K101" s="10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249" customFormat="1" x14ac:dyDescent="0.25">
      <c r="A102" s="403">
        <v>12</v>
      </c>
      <c r="B102" s="563" t="s">
        <v>24</v>
      </c>
      <c r="C102" s="564"/>
      <c r="D102" s="564"/>
      <c r="E102" s="564"/>
      <c r="F102" s="564"/>
      <c r="G102" s="564"/>
      <c r="H102" s="564"/>
      <c r="I102" s="564"/>
      <c r="J102" s="565"/>
      <c r="K102" s="10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249" customFormat="1" x14ac:dyDescent="0.25">
      <c r="A103" s="404" t="s">
        <v>178</v>
      </c>
      <c r="B103" s="70" t="s">
        <v>39</v>
      </c>
      <c r="C103" s="65">
        <f>VLOOKUP(A103,'MEMÓRIA DE CÁLCULO'!A:G,2,)</f>
        <v>261300</v>
      </c>
      <c r="D103" s="66" t="str">
        <f>VLOOKUP(A103,'MEMÓRIA DE CÁLCULO'!A:G,3,)</f>
        <v>EMASSAMENTO COM MASSA PVA DUAS DEMAOS</v>
      </c>
      <c r="E103" s="73" t="str">
        <f>VLOOKUP(A103,'MEMÓRIA DE CÁLCULO'!A:G,4,)</f>
        <v>m²</v>
      </c>
      <c r="F103" s="71">
        <f>VLOOKUP(A103,'MEMÓRIA DE CÁLCULO'!A:G,7,)</f>
        <v>816.32999999999993</v>
      </c>
      <c r="G103" s="129">
        <v>2.96</v>
      </c>
      <c r="H103" s="67">
        <v>12.42</v>
      </c>
      <c r="I103" s="154">
        <f>G103*F103</f>
        <v>2416.3367999999996</v>
      </c>
      <c r="J103" s="411">
        <f>H103*(G103+F103)</f>
        <v>10175.5818</v>
      </c>
      <c r="K103" s="10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249" customFormat="1" x14ac:dyDescent="0.25">
      <c r="A104" s="404" t="s">
        <v>179</v>
      </c>
      <c r="B104" s="70" t="s">
        <v>39</v>
      </c>
      <c r="C104" s="65">
        <f>VLOOKUP(A104,'MEMÓRIA DE CÁLCULO'!A:G,2,)</f>
        <v>261307</v>
      </c>
      <c r="D104" s="66" t="str">
        <f>VLOOKUP(A104,'MEMÓRIA DE CÁLCULO'!A:G,3,)</f>
        <v>PINTURA PVA LATEX 2 DEMAOS SEM SELADOR</v>
      </c>
      <c r="E104" s="73" t="str">
        <f>VLOOKUP(A104,'MEMÓRIA DE CÁLCULO'!A:G,4,)</f>
        <v>m²</v>
      </c>
      <c r="F104" s="71">
        <f>VLOOKUP(A104,'MEMÓRIA DE CÁLCULO'!A:G,7,)</f>
        <v>1124.27</v>
      </c>
      <c r="G104" s="129">
        <v>4.12</v>
      </c>
      <c r="H104" s="67">
        <v>7.19</v>
      </c>
      <c r="I104" s="154">
        <f t="shared" ref="I104:I105" si="26">G104*F104</f>
        <v>4631.9924000000001</v>
      </c>
      <c r="J104" s="411">
        <f t="shared" ref="J104:J105" si="27">H104*(G104+F104)</f>
        <v>8113.1240999999991</v>
      </c>
      <c r="K104" s="10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249" customFormat="1" x14ac:dyDescent="0.25">
      <c r="A105" s="404" t="s">
        <v>387</v>
      </c>
      <c r="B105" s="70" t="s">
        <v>39</v>
      </c>
      <c r="C105" s="65">
        <f>VLOOKUP(A105,'MEMÓRIA DE CÁLCULO'!A:G,2,)</f>
        <v>261001</v>
      </c>
      <c r="D105" s="66" t="str">
        <f>VLOOKUP(A105,'MEMÓRIA DE CÁLCULO'!A:G,3,)</f>
        <v>PINTURA LATEX ACRILICO 2 DEMAOS</v>
      </c>
      <c r="E105" s="73" t="str">
        <f>VLOOKUP(A105,'MEMÓRIA DE CÁLCULO'!A:G,4,)</f>
        <v>m²</v>
      </c>
      <c r="F105" s="71">
        <f>VLOOKUP(A105,'MEMÓRIA DE CÁLCULO'!A:G,7,)</f>
        <v>864.99400000000003</v>
      </c>
      <c r="G105" s="129">
        <v>4.6500000000000004</v>
      </c>
      <c r="H105" s="67">
        <v>9.93</v>
      </c>
      <c r="I105" s="154">
        <f t="shared" si="26"/>
        <v>4022.2221000000004</v>
      </c>
      <c r="J105" s="411">
        <f t="shared" si="27"/>
        <v>8635.5649200000007</v>
      </c>
      <c r="K105" s="10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282" customFormat="1" x14ac:dyDescent="0.25">
      <c r="A106" s="404" t="s">
        <v>388</v>
      </c>
      <c r="B106" s="70" t="s">
        <v>39</v>
      </c>
      <c r="C106" s="65">
        <f>VLOOKUP(A106,'MEMÓRIA DE CÁLCULO'!A:G,2,)</f>
        <v>261502</v>
      </c>
      <c r="D106" s="66" t="str">
        <f>VLOOKUP(A106,'MEMÓRIA DE CÁLCULO'!A:G,3,)</f>
        <v>PINTURA ESMALTE SEM FUNDO ANTICORROSIVO 2 DEMAOS</v>
      </c>
      <c r="E106" s="73" t="str">
        <f>VLOOKUP(A106,'MEMÓRIA DE CÁLCULO'!A:G,4,)</f>
        <v>m²</v>
      </c>
      <c r="F106" s="71">
        <f>VLOOKUP(A106,'MEMÓRIA DE CÁLCULO'!A:G,7,)</f>
        <v>161.08000000000001</v>
      </c>
      <c r="G106" s="129">
        <v>4.34</v>
      </c>
      <c r="H106" s="67">
        <v>18.95</v>
      </c>
      <c r="I106" s="154">
        <f>G106*F106</f>
        <v>699.08720000000005</v>
      </c>
      <c r="J106" s="411">
        <f>H106*(G106+F106)</f>
        <v>3134.7090000000003</v>
      </c>
      <c r="K106" s="10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282" customFormat="1" x14ac:dyDescent="0.25">
      <c r="A107" s="404" t="s">
        <v>389</v>
      </c>
      <c r="B107" s="70" t="s">
        <v>39</v>
      </c>
      <c r="C107" s="65">
        <v>261008</v>
      </c>
      <c r="D107" s="66" t="str">
        <f>VLOOKUP(A107,'MEMÓRIA DE CÁLCULO'!A:G,3,)</f>
        <v xml:space="preserve">FUNDO ANTICORROSIVO PARA ESQUADRIAS METÁLICAS </v>
      </c>
      <c r="E107" s="73" t="str">
        <f>VLOOKUP(A107,'MEMÓRIA DE CÁLCULO'!A:G,4,)</f>
        <v>m²</v>
      </c>
      <c r="F107" s="71">
        <f>VLOOKUP(A107,'MEMÓRIA DE CÁLCULO'!A:G,7,)</f>
        <v>161.08000000000001</v>
      </c>
      <c r="G107" s="129">
        <v>7.71</v>
      </c>
      <c r="H107" s="67">
        <v>12.36</v>
      </c>
      <c r="I107" s="154">
        <f t="shared" ref="I107:I109" si="28">G107*F107</f>
        <v>1241.9268000000002</v>
      </c>
      <c r="J107" s="411">
        <f t="shared" ref="J107:J109" si="29">H107*(G107+F107)</f>
        <v>2086.2444</v>
      </c>
      <c r="K107" s="10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282" customFormat="1" x14ac:dyDescent="0.25">
      <c r="A108" s="404" t="s">
        <v>390</v>
      </c>
      <c r="B108" s="70" t="s">
        <v>39</v>
      </c>
      <c r="C108" s="65">
        <f>VLOOKUP(A108,'MEMÓRIA DE CÁLCULO'!A:G,2,)</f>
        <v>260901</v>
      </c>
      <c r="D108" s="66" t="str">
        <f>VLOOKUP(A108,'MEMÓRIA DE CÁLCULO'!A:G,3,)</f>
        <v>PINTURA VERNIZ EM MADEIRA 2 DEMAOS</v>
      </c>
      <c r="E108" s="73" t="str">
        <f>VLOOKUP(A108,'MEMÓRIA DE CÁLCULO'!A:G,4,)</f>
        <v>m²</v>
      </c>
      <c r="F108" s="71">
        <f>VLOOKUP(A108,'MEMÓRIA DE CÁLCULO'!A:G,7,)</f>
        <v>62.79</v>
      </c>
      <c r="G108" s="129">
        <v>19.350000000000001</v>
      </c>
      <c r="H108" s="67">
        <v>8.39</v>
      </c>
      <c r="I108" s="154">
        <f t="shared" si="28"/>
        <v>1214.9865</v>
      </c>
      <c r="J108" s="411">
        <f t="shared" si="29"/>
        <v>689.15460000000007</v>
      </c>
      <c r="K108" s="10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282" customFormat="1" x14ac:dyDescent="0.25">
      <c r="A109" s="404" t="s">
        <v>391</v>
      </c>
      <c r="B109" s="70" t="s">
        <v>39</v>
      </c>
      <c r="C109" s="65">
        <f>VLOOKUP(A109,'MEMÓRIA DE CÁLCULO'!A:G,2,)</f>
        <v>261501</v>
      </c>
      <c r="D109" s="66" t="str">
        <f>VLOOKUP(A109,'MEMÓRIA DE CÁLCULO'!A:G,3,)</f>
        <v>EMASSAMENTO/OLEO/ESQUADRIAS MADEIRA</v>
      </c>
      <c r="E109" s="73" t="str">
        <f>VLOOKUP(A109,'MEMÓRIA DE CÁLCULO'!A:G,4,)</f>
        <v>m²</v>
      </c>
      <c r="F109" s="71">
        <f>VLOOKUP(A109,'MEMÓRIA DE CÁLCULO'!A:G,7,)</f>
        <v>62.79</v>
      </c>
      <c r="G109" s="129">
        <v>9.93</v>
      </c>
      <c r="H109" s="67">
        <v>14.83</v>
      </c>
      <c r="I109" s="154">
        <f t="shared" si="28"/>
        <v>623.50469999999996</v>
      </c>
      <c r="J109" s="411">
        <f t="shared" si="29"/>
        <v>1078.4376</v>
      </c>
      <c r="K109" s="10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286" customFormat="1" x14ac:dyDescent="0.25">
      <c r="A110" s="404" t="s">
        <v>392</v>
      </c>
      <c r="B110" s="70" t="s">
        <v>39</v>
      </c>
      <c r="C110" s="65">
        <f>VLOOKUP(A110,'MEMÓRIA DE CÁLCULO'!A:G,2,)</f>
        <v>261703</v>
      </c>
      <c r="D110" s="66" t="str">
        <f>VLOOKUP(A110,'MEMÓRIA DE CÁLCULO'!A:G,3,)</f>
        <v>PINTURA TINTA POLIESPORTIVA - 2 DEMÃOS (PISOS E CIMENTADOS)</v>
      </c>
      <c r="E110" s="73" t="str">
        <f>VLOOKUP(A110,'MEMÓRIA DE CÁLCULO'!A:G,4,)</f>
        <v>m²</v>
      </c>
      <c r="F110" s="71">
        <f>VLOOKUP(A110,'MEMÓRIA DE CÁLCULO'!A:G,7,)</f>
        <v>400.88</v>
      </c>
      <c r="G110" s="129">
        <v>4.03</v>
      </c>
      <c r="H110" s="67">
        <v>11.19</v>
      </c>
      <c r="I110" s="154">
        <f>G110*F110</f>
        <v>1615.5464000000002</v>
      </c>
      <c r="J110" s="411">
        <f t="shared" ref="J110" si="30">H110*(G110+F110)</f>
        <v>4530.9428999999991</v>
      </c>
      <c r="K110" s="10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249" customFormat="1" x14ac:dyDescent="0.25">
      <c r="A111" s="566" t="s">
        <v>245</v>
      </c>
      <c r="B111" s="567"/>
      <c r="C111" s="567"/>
      <c r="D111" s="567"/>
      <c r="E111" s="567"/>
      <c r="F111" s="567"/>
      <c r="G111" s="567"/>
      <c r="H111" s="568"/>
      <c r="I111" s="103">
        <f>SUM(I113:I113)</f>
        <v>11555.862500000001</v>
      </c>
      <c r="J111" s="410">
        <f>SUM(J113:J113)</f>
        <v>11555.862500000001</v>
      </c>
      <c r="K111" s="10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249" customFormat="1" x14ac:dyDescent="0.25">
      <c r="A112" s="403">
        <v>13</v>
      </c>
      <c r="B112" s="563" t="s">
        <v>246</v>
      </c>
      <c r="C112" s="564"/>
      <c r="D112" s="564"/>
      <c r="E112" s="564"/>
      <c r="F112" s="564"/>
      <c r="G112" s="564"/>
      <c r="H112" s="564"/>
      <c r="I112" s="564"/>
      <c r="J112" s="565"/>
      <c r="K112" s="10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282" customFormat="1" x14ac:dyDescent="0.25">
      <c r="A113" s="404" t="s">
        <v>180</v>
      </c>
      <c r="B113" s="70" t="s">
        <v>39</v>
      </c>
      <c r="C113" s="65">
        <f>VLOOKUP(A113,'MEMÓRIA DE CÁLCULO'!A:G,2,)</f>
        <v>250103</v>
      </c>
      <c r="D113" s="66" t="str">
        <f>VLOOKUP(A113,'MEMÓRIA DE CÁLCULO'!A:G,3,)</f>
        <v>ENCARREGADO - (OBRAS CIVIS)</v>
      </c>
      <c r="E113" s="73" t="str">
        <f>VLOOKUP(A113,'MEMÓRIA DE CÁLCULO'!A:G,4,)</f>
        <v>mês</v>
      </c>
      <c r="F113" s="71">
        <f>VLOOKUP(A113,'MEMÓRIA DE CÁLCULO'!A:G,7,)</f>
        <v>1.75</v>
      </c>
      <c r="G113" s="569">
        <v>6603.35</v>
      </c>
      <c r="H113" s="570"/>
      <c r="I113" s="154">
        <f>G113*F113</f>
        <v>11555.862500000001</v>
      </c>
      <c r="J113" s="411">
        <f>F113*G113</f>
        <v>11555.862500000001</v>
      </c>
      <c r="K113" s="10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249" customFormat="1" x14ac:dyDescent="0.25">
      <c r="A114" s="566" t="s">
        <v>131</v>
      </c>
      <c r="B114" s="567"/>
      <c r="C114" s="567"/>
      <c r="D114" s="567"/>
      <c r="E114" s="567"/>
      <c r="F114" s="567"/>
      <c r="G114" s="567"/>
      <c r="H114" s="568"/>
      <c r="I114" s="103">
        <f>SUM(I116:I120)</f>
        <v>5148.8508000000002</v>
      </c>
      <c r="J114" s="410">
        <f>SUM(J116:J120)</f>
        <v>11037.2817</v>
      </c>
      <c r="K114" s="10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249" customFormat="1" x14ac:dyDescent="0.25">
      <c r="A115" s="403">
        <v>14</v>
      </c>
      <c r="B115" s="563" t="s">
        <v>132</v>
      </c>
      <c r="C115" s="564"/>
      <c r="D115" s="564"/>
      <c r="E115" s="564"/>
      <c r="F115" s="564"/>
      <c r="G115" s="564"/>
      <c r="H115" s="564"/>
      <c r="I115" s="564"/>
      <c r="J115" s="565"/>
      <c r="K115" s="10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282" customFormat="1" x14ac:dyDescent="0.25">
      <c r="A116" s="404" t="s">
        <v>393</v>
      </c>
      <c r="B116" s="70" t="s">
        <v>39</v>
      </c>
      <c r="C116" s="65">
        <f>VLOOKUP(A116,'MEMÓRIA DE CÁLCULO'!A:G,2,)</f>
        <v>270806</v>
      </c>
      <c r="D116" s="66" t="str">
        <f>VLOOKUP(A116,'MEMÓRIA DE CÁLCULO'!A:G,3,)</f>
        <v>PLACA DE INAUGURAÇÃO EM DURALUMÍNIO 80 X 60 CM</v>
      </c>
      <c r="E116" s="73" t="str">
        <f>VLOOKUP(A116,'MEMÓRIA DE CÁLCULO'!A:G,4,)</f>
        <v>und</v>
      </c>
      <c r="F116" s="71">
        <f>VLOOKUP(A116,'MEMÓRIA DE CÁLCULO'!A:G,7,)</f>
        <v>1</v>
      </c>
      <c r="G116" s="129">
        <v>933.59</v>
      </c>
      <c r="H116" s="67">
        <v>6.82</v>
      </c>
      <c r="I116" s="154">
        <f>G116*F116</f>
        <v>933.59</v>
      </c>
      <c r="J116" s="411">
        <f>H116*(G116+F116)</f>
        <v>6373.9038</v>
      </c>
      <c r="K116" s="10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s="282" customFormat="1" x14ac:dyDescent="0.25">
      <c r="A117" s="404" t="s">
        <v>394</v>
      </c>
      <c r="B117" s="70" t="s">
        <v>39</v>
      </c>
      <c r="C117" s="65">
        <f>VLOOKUP(A117,'MEMÓRIA DE CÁLCULO'!A:G,2,)</f>
        <v>270501</v>
      </c>
      <c r="D117" s="66" t="str">
        <f>VLOOKUP(A117,'MEMÓRIA DE CÁLCULO'!A:G,3,)</f>
        <v xml:space="preserve"> LIMPEZA FINAL DE OBRA - (OBRAS CIVIS)</v>
      </c>
      <c r="E117" s="73" t="str">
        <f>VLOOKUP(A117,'MEMÓRIA DE CÁLCULO'!A:G,4,)</f>
        <v>m²</v>
      </c>
      <c r="F117" s="71">
        <f>VLOOKUP(A117,'MEMÓRIA DE CÁLCULO'!A:G,7,)</f>
        <v>286.85000000000002</v>
      </c>
      <c r="G117" s="129">
        <v>1.8</v>
      </c>
      <c r="H117" s="67">
        <v>2.95</v>
      </c>
      <c r="I117" s="154">
        <f>G117*F117</f>
        <v>516.33000000000004</v>
      </c>
      <c r="J117" s="411">
        <f>H117*(G117+F117)</f>
        <v>851.51750000000015</v>
      </c>
      <c r="K117" s="10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286" customFormat="1" x14ac:dyDescent="0.25">
      <c r="A118" s="404" t="s">
        <v>395</v>
      </c>
      <c r="B118" s="70" t="s">
        <v>39</v>
      </c>
      <c r="C118" s="65">
        <f>VLOOKUP(A118,'MEMÓRIA DE CÁLCULO'!A:G,2,)</f>
        <v>271852</v>
      </c>
      <c r="D118" s="66" t="str">
        <f>VLOOKUP(A118,'MEMÓRIA DE CÁLCULO'!A:G,3,)</f>
        <v xml:space="preserve"> LETRA CAIXA INOX ESCOVADO COLOCADA</v>
      </c>
      <c r="E118" s="73" t="str">
        <f>VLOOKUP(A118,'MEMÓRIA DE CÁLCULO'!A:G,4,)</f>
        <v>m</v>
      </c>
      <c r="F118" s="71">
        <f>VLOOKUP(A118,'MEMÓRIA DE CÁLCULO'!A:G,7,)</f>
        <v>3</v>
      </c>
      <c r="G118" s="579">
        <v>701.22</v>
      </c>
      <c r="H118" s="580"/>
      <c r="I118" s="154">
        <f>G118*F118</f>
        <v>2103.66</v>
      </c>
      <c r="J118" s="411">
        <f>F118*G118</f>
        <v>2103.66</v>
      </c>
      <c r="K118" s="10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s="249" customFormat="1" x14ac:dyDescent="0.25">
      <c r="A119" s="404" t="s">
        <v>396</v>
      </c>
      <c r="B119" s="70" t="s">
        <v>39</v>
      </c>
      <c r="C119" s="65">
        <f>VLOOKUP(A119,'MEMÓRIA DE CÁLCULO'!A:G,2,)</f>
        <v>271608</v>
      </c>
      <c r="D119" s="66" t="str">
        <f>VLOOKUP(A119,'MEMÓRIA DE CÁLCULO'!A:G,3,)</f>
        <v>BANCADA DE GRANITO C/ ESPELHO</v>
      </c>
      <c r="E119" s="73" t="str">
        <f>VLOOKUP(A119,'MEMÓRIA DE CÁLCULO'!A:G,4,)</f>
        <v>m²</v>
      </c>
      <c r="F119" s="71">
        <f>VLOOKUP(A119,'MEMÓRIA DE CÁLCULO'!A:G,7,)</f>
        <v>1.68</v>
      </c>
      <c r="G119" s="129">
        <v>496.81</v>
      </c>
      <c r="H119" s="67">
        <v>67.22</v>
      </c>
      <c r="I119" s="154">
        <f>G119*F119</f>
        <v>834.64080000000001</v>
      </c>
      <c r="J119" s="411">
        <f>F119*(G119+H119)</f>
        <v>947.57039999999995</v>
      </c>
      <c r="K119" s="10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s="347" customFormat="1" x14ac:dyDescent="0.25">
      <c r="A120" s="404" t="s">
        <v>399</v>
      </c>
      <c r="B120" s="70" t="s">
        <v>400</v>
      </c>
      <c r="C120" s="65">
        <f>VLOOKUP(A120,'MEMÓRIA DE CÁLCULO'!A:G,2,)</f>
        <v>14057</v>
      </c>
      <c r="D120" s="66" t="str">
        <f>VLOOKUP(A120,'MEMÓRIA DE CÁLCULO'!A:G,3,)</f>
        <v>CAIXA DE PASSAGEM POLAR PARA AR CONDICIONADO SPLIT</v>
      </c>
      <c r="E120" s="73" t="str">
        <f>VLOOKUP(A120,'MEMÓRIA DE CÁLCULO'!A:G,4,)</f>
        <v>und</v>
      </c>
      <c r="F120" s="71">
        <f>VLOOKUP(A120,'MEMÓRIA DE CÁLCULO'!A:G,7,)</f>
        <v>13</v>
      </c>
      <c r="G120" s="569">
        <v>58.51</v>
      </c>
      <c r="H120" s="570"/>
      <c r="I120" s="154">
        <f>G120*F120</f>
        <v>760.63</v>
      </c>
      <c r="J120" s="411">
        <f>F120*(G120+H120)</f>
        <v>760.63</v>
      </c>
      <c r="K120" s="10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s="249" customFormat="1" ht="20.25" customHeight="1" x14ac:dyDescent="0.25">
      <c r="A121" s="600" t="s">
        <v>40</v>
      </c>
      <c r="B121" s="601"/>
      <c r="C121" s="601"/>
      <c r="D121" s="601"/>
      <c r="E121" s="601"/>
      <c r="F121" s="601"/>
      <c r="G121" s="601"/>
      <c r="H121" s="601"/>
      <c r="I121" s="601"/>
      <c r="J121" s="60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421"/>
      <c r="B122" s="603" t="s">
        <v>97</v>
      </c>
      <c r="C122" s="603"/>
      <c r="D122" s="603"/>
      <c r="E122" s="603"/>
      <c r="F122" s="603"/>
      <c r="G122" s="604"/>
      <c r="H122" s="105" t="s">
        <v>41</v>
      </c>
      <c r="I122" s="124">
        <f>SUM(I12,I21,I24,I43,I61,I66,I69,I75,I80,I94,I101,I111,I114)</f>
        <v>128243.67373000001</v>
      </c>
      <c r="J122" s="422">
        <f>SUM(J12,J21,J24,J43,J61,J66,J69,J75,J80,J90,J94,J101,J111,J114)</f>
        <v>180878.29024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97" customFormat="1" ht="14.25" customHeight="1" x14ac:dyDescent="0.25">
      <c r="A123" s="423"/>
      <c r="B123" s="608" t="s">
        <v>98</v>
      </c>
      <c r="C123" s="608"/>
      <c r="D123" s="608"/>
      <c r="E123" s="608"/>
      <c r="F123" s="608"/>
      <c r="G123" s="609"/>
      <c r="H123" s="105" t="s">
        <v>303</v>
      </c>
      <c r="I123" s="123">
        <f>I122*0.2259</f>
        <v>28970.245895607</v>
      </c>
      <c r="J123" s="424">
        <f>J122*0.2259</f>
        <v>40860.405765215997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97" customFormat="1" ht="14.25" customHeight="1" x14ac:dyDescent="0.25">
      <c r="A124" s="423"/>
      <c r="B124" s="349"/>
      <c r="C124" s="349"/>
      <c r="D124" s="349"/>
      <c r="E124" s="349"/>
      <c r="F124" s="349"/>
      <c r="G124" s="349"/>
      <c r="H124" s="105" t="s">
        <v>120</v>
      </c>
      <c r="I124" s="123">
        <f>I122+I123</f>
        <v>157213.919625607</v>
      </c>
      <c r="J124" s="424">
        <f>J122+J123</f>
        <v>221738.69600521598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97" customFormat="1" ht="14.25" customHeight="1" x14ac:dyDescent="0.25">
      <c r="A125" s="423"/>
      <c r="B125" s="349"/>
      <c r="C125" s="349"/>
      <c r="D125" s="349"/>
      <c r="E125" s="349"/>
      <c r="F125" s="349"/>
      <c r="G125" s="349"/>
      <c r="H125" s="106"/>
      <c r="I125" s="107"/>
      <c r="J125" s="433">
        <f>SUM(J12,J21,J24,J43,J61,J66,J69,J75,J80,J90,J94,J101,J114)</f>
        <v>169322.42774000001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2.25" customHeight="1" x14ac:dyDescent="0.25">
      <c r="A126" s="425"/>
      <c r="B126" s="351"/>
      <c r="C126" s="160"/>
      <c r="D126" s="160" t="s">
        <v>42</v>
      </c>
      <c r="E126" s="605" t="s">
        <v>29</v>
      </c>
      <c r="F126" s="606"/>
      <c r="G126" s="606"/>
      <c r="H126" s="606"/>
      <c r="I126" s="607"/>
      <c r="J126" s="42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135" customFormat="1" ht="32.25" customHeight="1" x14ac:dyDescent="0.25">
      <c r="A127" s="425"/>
      <c r="B127" s="351"/>
      <c r="C127" s="160"/>
      <c r="D127" s="160"/>
      <c r="E127" s="386"/>
      <c r="F127" s="143"/>
      <c r="G127" s="143"/>
      <c r="H127" s="143"/>
      <c r="I127" s="348"/>
      <c r="J127" s="42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111" customFormat="1" ht="14.25" customHeight="1" x14ac:dyDescent="0.25">
      <c r="A128" s="425"/>
      <c r="B128" s="387"/>
      <c r="C128" s="387"/>
      <c r="D128" s="378"/>
      <c r="E128" s="388"/>
      <c r="F128" s="377" t="s">
        <v>103</v>
      </c>
      <c r="G128" s="350"/>
      <c r="H128" s="350"/>
      <c r="I128" s="350"/>
      <c r="J128" s="42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427"/>
      <c r="B129" s="387"/>
      <c r="C129" s="387"/>
      <c r="D129" s="389" t="s">
        <v>43</v>
      </c>
      <c r="E129" s="369"/>
      <c r="F129" s="610" t="s">
        <v>135</v>
      </c>
      <c r="G129" s="607"/>
      <c r="H129" s="607"/>
      <c r="I129" s="607"/>
      <c r="J129" s="42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 thickBot="1" x14ac:dyDescent="0.3">
      <c r="A130" s="428"/>
      <c r="B130" s="429"/>
      <c r="C130" s="429"/>
      <c r="D130" s="430" t="s">
        <v>44</v>
      </c>
      <c r="E130" s="431"/>
      <c r="F130" s="596" t="s">
        <v>136</v>
      </c>
      <c r="G130" s="597"/>
      <c r="H130" s="597"/>
      <c r="I130" s="597"/>
      <c r="J130" s="43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351"/>
      <c r="B131" s="351"/>
      <c r="C131" s="390"/>
      <c r="D131" s="391"/>
      <c r="E131" s="369"/>
      <c r="F131" s="369"/>
      <c r="G131" s="370"/>
      <c r="H131" s="370"/>
      <c r="I131" s="352"/>
      <c r="J131" s="35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351"/>
      <c r="B132" s="351"/>
      <c r="C132" s="390"/>
      <c r="D132" s="391"/>
      <c r="E132" s="369"/>
      <c r="F132" s="369"/>
      <c r="G132" s="370"/>
      <c r="H132" s="370"/>
      <c r="I132" s="352"/>
      <c r="J132" s="35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351"/>
      <c r="B133" s="351"/>
      <c r="C133" s="390"/>
      <c r="D133" s="391"/>
      <c r="E133" s="369"/>
      <c r="F133" s="369"/>
      <c r="G133" s="370"/>
      <c r="H133" s="370"/>
      <c r="I133" s="352"/>
      <c r="J133" s="35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351"/>
      <c r="B134" s="351"/>
      <c r="C134" s="390"/>
      <c r="D134" s="392"/>
      <c r="E134" s="369"/>
      <c r="F134" s="369"/>
      <c r="G134" s="370"/>
      <c r="H134" s="370"/>
      <c r="I134" s="352"/>
      <c r="J134" s="35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39"/>
      <c r="B135" s="39"/>
      <c r="C135" s="74"/>
      <c r="D135" s="40"/>
      <c r="E135" s="41"/>
      <c r="F135" s="41"/>
      <c r="G135" s="75"/>
      <c r="H135" s="75"/>
      <c r="I135" s="76"/>
      <c r="J135" s="7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39"/>
      <c r="B136" s="39"/>
      <c r="C136" s="74"/>
      <c r="D136" s="40"/>
      <c r="E136" s="41"/>
      <c r="F136" s="41"/>
      <c r="G136" s="75"/>
      <c r="H136" s="75"/>
      <c r="I136" s="76"/>
      <c r="J136" s="7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39"/>
      <c r="B137" s="39"/>
      <c r="C137" s="74"/>
      <c r="D137" s="40"/>
      <c r="E137" s="41"/>
      <c r="F137" s="41"/>
      <c r="G137" s="75"/>
      <c r="H137" s="75"/>
      <c r="I137" s="76"/>
      <c r="J137" s="7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39"/>
      <c r="B138" s="39"/>
      <c r="C138" s="74"/>
      <c r="D138" s="40"/>
      <c r="E138" s="41"/>
      <c r="F138" s="41"/>
      <c r="G138" s="75"/>
      <c r="H138" s="75"/>
      <c r="I138" s="76"/>
      <c r="J138" s="7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39"/>
      <c r="B139" s="39"/>
      <c r="C139" s="74"/>
      <c r="D139" s="40"/>
      <c r="E139" s="41"/>
      <c r="F139" s="41"/>
      <c r="G139" s="75"/>
      <c r="H139" s="75"/>
      <c r="I139" s="76"/>
      <c r="J139" s="7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39"/>
      <c r="B140" s="39"/>
      <c r="C140" s="74"/>
      <c r="D140" s="40"/>
      <c r="E140" s="41"/>
      <c r="F140" s="41"/>
      <c r="G140" s="75"/>
      <c r="H140" s="75"/>
      <c r="I140" s="76"/>
      <c r="J140" s="7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39"/>
      <c r="B141" s="39"/>
      <c r="C141" s="74"/>
      <c r="D141" s="40"/>
      <c r="E141" s="41"/>
      <c r="F141" s="41"/>
      <c r="G141" s="75"/>
      <c r="H141" s="75"/>
      <c r="I141" s="76"/>
      <c r="J141" s="7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39"/>
      <c r="B142" s="39"/>
      <c r="C142" s="74"/>
      <c r="D142" s="40"/>
      <c r="E142" s="41"/>
      <c r="F142" s="41"/>
      <c r="G142" s="75"/>
      <c r="H142" s="75"/>
      <c r="I142" s="76"/>
      <c r="J142" s="7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39"/>
      <c r="B143" s="39"/>
      <c r="C143" s="74"/>
      <c r="D143" s="40"/>
      <c r="E143" s="41"/>
      <c r="F143" s="41"/>
      <c r="G143" s="75"/>
      <c r="H143" s="75"/>
      <c r="I143" s="76"/>
      <c r="J143" s="7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39"/>
      <c r="B144" s="39"/>
      <c r="C144" s="74"/>
      <c r="D144" s="40"/>
      <c r="E144" s="41"/>
      <c r="F144" s="41"/>
      <c r="G144" s="75"/>
      <c r="H144" s="75"/>
      <c r="I144" s="76"/>
      <c r="J144" s="7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39"/>
      <c r="B145" s="39"/>
      <c r="C145" s="74"/>
      <c r="D145" s="40"/>
      <c r="E145" s="41"/>
      <c r="F145" s="41"/>
      <c r="G145" s="75"/>
      <c r="H145" s="75"/>
      <c r="I145" s="76"/>
      <c r="J145" s="7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39"/>
      <c r="B146" s="39"/>
      <c r="C146" s="74"/>
      <c r="D146" s="40"/>
      <c r="E146" s="41"/>
      <c r="F146" s="41"/>
      <c r="G146" s="75"/>
      <c r="H146" s="75"/>
      <c r="I146" s="76"/>
      <c r="J146" s="7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39"/>
      <c r="B147" s="39"/>
      <c r="C147" s="74"/>
      <c r="D147" s="40"/>
      <c r="E147" s="41"/>
      <c r="F147" s="41"/>
      <c r="G147" s="75"/>
      <c r="H147" s="75"/>
      <c r="I147" s="76"/>
      <c r="J147" s="7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39"/>
      <c r="B148" s="39"/>
      <c r="C148" s="74"/>
      <c r="D148" s="40"/>
      <c r="E148" s="41"/>
      <c r="F148" s="41"/>
      <c r="G148" s="75"/>
      <c r="H148" s="75"/>
      <c r="I148" s="76"/>
      <c r="J148" s="7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39"/>
      <c r="B149" s="39"/>
      <c r="C149" s="74"/>
      <c r="D149" s="40"/>
      <c r="E149" s="41"/>
      <c r="F149" s="41"/>
      <c r="G149" s="75"/>
      <c r="H149" s="75"/>
      <c r="I149" s="76"/>
      <c r="J149" s="7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39"/>
      <c r="B150" s="39"/>
      <c r="C150" s="74"/>
      <c r="D150" s="40"/>
      <c r="E150" s="41"/>
      <c r="F150" s="41"/>
      <c r="G150" s="75"/>
      <c r="H150" s="75"/>
      <c r="I150" s="76"/>
      <c r="J150" s="7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39"/>
      <c r="B151" s="39"/>
      <c r="C151" s="74"/>
      <c r="D151" s="40"/>
      <c r="E151" s="41"/>
      <c r="F151" s="41"/>
      <c r="G151" s="75"/>
      <c r="H151" s="75"/>
      <c r="I151" s="76"/>
      <c r="J151" s="7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39"/>
      <c r="B152" s="39"/>
      <c r="C152" s="74"/>
      <c r="D152" s="40"/>
      <c r="E152" s="41"/>
      <c r="F152" s="41"/>
      <c r="G152" s="75"/>
      <c r="H152" s="75"/>
      <c r="I152" s="76"/>
      <c r="J152" s="7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39"/>
      <c r="B153" s="39"/>
      <c r="C153" s="74"/>
      <c r="D153" s="40"/>
      <c r="E153" s="41"/>
      <c r="F153" s="41"/>
      <c r="G153" s="75"/>
      <c r="H153" s="75"/>
      <c r="I153" s="76"/>
      <c r="J153" s="7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39"/>
      <c r="B154" s="39"/>
      <c r="C154" s="74"/>
      <c r="D154" s="40"/>
      <c r="E154" s="41"/>
      <c r="F154" s="41"/>
      <c r="G154" s="75"/>
      <c r="H154" s="75"/>
      <c r="I154" s="76"/>
      <c r="J154" s="7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39"/>
      <c r="B155" s="39"/>
      <c r="C155" s="74"/>
      <c r="D155" s="40"/>
      <c r="E155" s="41"/>
      <c r="F155" s="41"/>
      <c r="G155" s="75"/>
      <c r="H155" s="75"/>
      <c r="I155" s="76"/>
      <c r="J155" s="7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39"/>
      <c r="B156" s="39"/>
      <c r="C156" s="74"/>
      <c r="D156" s="40"/>
      <c r="E156" s="41"/>
      <c r="F156" s="41"/>
      <c r="G156" s="75"/>
      <c r="H156" s="75"/>
      <c r="I156" s="76"/>
      <c r="J156" s="7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39"/>
      <c r="B157" s="39"/>
      <c r="C157" s="74"/>
      <c r="D157" s="40"/>
      <c r="E157" s="41"/>
      <c r="F157" s="41"/>
      <c r="G157" s="75"/>
      <c r="H157" s="75"/>
      <c r="I157" s="76"/>
      <c r="J157" s="7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39"/>
      <c r="B158" s="39"/>
      <c r="C158" s="74"/>
      <c r="D158" s="40"/>
      <c r="E158" s="41"/>
      <c r="F158" s="41"/>
      <c r="G158" s="75"/>
      <c r="H158" s="75"/>
      <c r="I158" s="76"/>
      <c r="J158" s="7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39"/>
      <c r="B159" s="39"/>
      <c r="C159" s="74"/>
      <c r="D159" s="40"/>
      <c r="E159" s="41"/>
      <c r="F159" s="41"/>
      <c r="G159" s="75"/>
      <c r="H159" s="75"/>
      <c r="I159" s="76"/>
      <c r="J159" s="7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39"/>
      <c r="B160" s="39"/>
      <c r="C160" s="74"/>
      <c r="D160" s="40"/>
      <c r="E160" s="41"/>
      <c r="F160" s="41"/>
      <c r="G160" s="75"/>
      <c r="H160" s="75"/>
      <c r="I160" s="76"/>
      <c r="J160" s="7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39"/>
      <c r="B161" s="39"/>
      <c r="C161" s="74"/>
      <c r="D161" s="40"/>
      <c r="E161" s="41"/>
      <c r="F161" s="41"/>
      <c r="G161" s="75"/>
      <c r="H161" s="75"/>
      <c r="I161" s="76"/>
      <c r="J161" s="7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39"/>
      <c r="B162" s="39"/>
      <c r="C162" s="74"/>
      <c r="D162" s="40"/>
      <c r="E162" s="41"/>
      <c r="F162" s="41"/>
      <c r="G162" s="75"/>
      <c r="H162" s="75"/>
      <c r="I162" s="76"/>
      <c r="J162" s="7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39"/>
      <c r="B163" s="39"/>
      <c r="C163" s="74"/>
      <c r="D163" s="40"/>
      <c r="E163" s="41"/>
      <c r="F163" s="41"/>
      <c r="G163" s="75"/>
      <c r="H163" s="75"/>
      <c r="I163" s="76"/>
      <c r="J163" s="7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39"/>
      <c r="B164" s="39"/>
      <c r="C164" s="74"/>
      <c r="D164" s="40"/>
      <c r="E164" s="41"/>
      <c r="F164" s="41"/>
      <c r="G164" s="75"/>
      <c r="H164" s="75"/>
      <c r="I164" s="76"/>
      <c r="J164" s="7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39"/>
      <c r="B165" s="39"/>
      <c r="C165" s="74"/>
      <c r="D165" s="40"/>
      <c r="E165" s="41"/>
      <c r="F165" s="41"/>
      <c r="G165" s="75"/>
      <c r="H165" s="75"/>
      <c r="I165" s="76"/>
      <c r="J165" s="7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39"/>
      <c r="B166" s="39"/>
      <c r="C166" s="74"/>
      <c r="D166" s="40"/>
      <c r="E166" s="41"/>
      <c r="F166" s="41"/>
      <c r="G166" s="75"/>
      <c r="H166" s="75"/>
      <c r="I166" s="76"/>
      <c r="J166" s="7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39"/>
      <c r="B167" s="39"/>
      <c r="C167" s="74"/>
      <c r="D167" s="40"/>
      <c r="E167" s="41"/>
      <c r="F167" s="41"/>
      <c r="G167" s="75"/>
      <c r="H167" s="75"/>
      <c r="I167" s="76"/>
      <c r="J167" s="7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39"/>
      <c r="B168" s="39"/>
      <c r="C168" s="74"/>
      <c r="D168" s="40"/>
      <c r="E168" s="41"/>
      <c r="F168" s="41"/>
      <c r="G168" s="75"/>
      <c r="H168" s="75"/>
      <c r="I168" s="76"/>
      <c r="J168" s="7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39"/>
      <c r="B169" s="39"/>
      <c r="C169" s="74"/>
      <c r="D169" s="40"/>
      <c r="E169" s="41"/>
      <c r="F169" s="41"/>
      <c r="G169" s="75"/>
      <c r="H169" s="75"/>
      <c r="I169" s="76"/>
      <c r="J169" s="7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39"/>
      <c r="B170" s="39"/>
      <c r="C170" s="74"/>
      <c r="D170" s="40"/>
      <c r="E170" s="41"/>
      <c r="F170" s="41"/>
      <c r="G170" s="75"/>
      <c r="H170" s="75"/>
      <c r="I170" s="76"/>
      <c r="J170" s="7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39"/>
      <c r="B171" s="39"/>
      <c r="C171" s="74"/>
      <c r="D171" s="40"/>
      <c r="E171" s="41"/>
      <c r="F171" s="41"/>
      <c r="G171" s="75"/>
      <c r="H171" s="75"/>
      <c r="I171" s="76"/>
      <c r="J171" s="7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39"/>
      <c r="B172" s="39"/>
      <c r="C172" s="74"/>
      <c r="D172" s="40"/>
      <c r="E172" s="41"/>
      <c r="F172" s="41"/>
      <c r="G172" s="75"/>
      <c r="H172" s="75"/>
      <c r="I172" s="76"/>
      <c r="J172" s="7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39"/>
      <c r="B173" s="39"/>
      <c r="C173" s="74"/>
      <c r="D173" s="40"/>
      <c r="E173" s="41"/>
      <c r="F173" s="41"/>
      <c r="G173" s="75"/>
      <c r="H173" s="75"/>
      <c r="I173" s="76"/>
      <c r="J173" s="7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39"/>
      <c r="B174" s="39"/>
      <c r="C174" s="74"/>
      <c r="D174" s="40"/>
      <c r="E174" s="41"/>
      <c r="F174" s="41"/>
      <c r="G174" s="75"/>
      <c r="H174" s="75"/>
      <c r="I174" s="76"/>
      <c r="J174" s="7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39"/>
      <c r="B175" s="39"/>
      <c r="C175" s="74"/>
      <c r="D175" s="40"/>
      <c r="E175" s="41"/>
      <c r="F175" s="41"/>
      <c r="G175" s="75"/>
      <c r="H175" s="75"/>
      <c r="I175" s="76"/>
      <c r="J175" s="7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39"/>
      <c r="B176" s="39"/>
      <c r="C176" s="74"/>
      <c r="D176" s="40"/>
      <c r="E176" s="41"/>
      <c r="F176" s="41"/>
      <c r="G176" s="75"/>
      <c r="H176" s="75"/>
      <c r="I176" s="76"/>
      <c r="J176" s="7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39"/>
      <c r="B177" s="39"/>
      <c r="C177" s="74"/>
      <c r="D177" s="40"/>
      <c r="E177" s="41"/>
      <c r="F177" s="41"/>
      <c r="G177" s="75"/>
      <c r="H177" s="75"/>
      <c r="I177" s="76"/>
      <c r="J177" s="7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39"/>
      <c r="B178" s="39"/>
      <c r="C178" s="74"/>
      <c r="D178" s="40"/>
      <c r="E178" s="41"/>
      <c r="F178" s="41"/>
      <c r="G178" s="75"/>
      <c r="H178" s="75"/>
      <c r="I178" s="76"/>
      <c r="J178" s="7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39"/>
      <c r="B179" s="39"/>
      <c r="C179" s="74"/>
      <c r="D179" s="40"/>
      <c r="E179" s="41"/>
      <c r="F179" s="41"/>
      <c r="G179" s="75"/>
      <c r="H179" s="75"/>
      <c r="I179" s="76"/>
      <c r="J179" s="7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39"/>
      <c r="B180" s="39"/>
      <c r="C180" s="74"/>
      <c r="D180" s="40"/>
      <c r="E180" s="41"/>
      <c r="F180" s="41"/>
      <c r="G180" s="75"/>
      <c r="H180" s="75"/>
      <c r="I180" s="76"/>
      <c r="J180" s="7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39"/>
      <c r="B181" s="39"/>
      <c r="C181" s="74"/>
      <c r="D181" s="40"/>
      <c r="E181" s="41"/>
      <c r="F181" s="41"/>
      <c r="G181" s="75"/>
      <c r="H181" s="75"/>
      <c r="I181" s="76"/>
      <c r="J181" s="7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39"/>
      <c r="B182" s="39"/>
      <c r="C182" s="74"/>
      <c r="D182" s="40"/>
      <c r="E182" s="41"/>
      <c r="F182" s="41"/>
      <c r="G182" s="75"/>
      <c r="H182" s="75"/>
      <c r="I182" s="76"/>
      <c r="J182" s="7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39"/>
      <c r="B183" s="39"/>
      <c r="C183" s="74"/>
      <c r="D183" s="40"/>
      <c r="E183" s="41"/>
      <c r="F183" s="41"/>
      <c r="G183" s="75"/>
      <c r="H183" s="75"/>
      <c r="I183" s="76"/>
      <c r="J183" s="7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39"/>
      <c r="B184" s="39"/>
      <c r="C184" s="74"/>
      <c r="D184" s="40"/>
      <c r="E184" s="41"/>
      <c r="F184" s="41"/>
      <c r="G184" s="75"/>
      <c r="H184" s="75"/>
      <c r="I184" s="76"/>
      <c r="J184" s="7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39"/>
      <c r="B185" s="39"/>
      <c r="C185" s="74"/>
      <c r="D185" s="40"/>
      <c r="E185" s="41"/>
      <c r="F185" s="41"/>
      <c r="G185" s="75"/>
      <c r="H185" s="75"/>
      <c r="I185" s="76"/>
      <c r="J185" s="7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39"/>
      <c r="B186" s="39"/>
      <c r="C186" s="74"/>
      <c r="D186" s="40"/>
      <c r="E186" s="41"/>
      <c r="F186" s="41"/>
      <c r="G186" s="75"/>
      <c r="H186" s="75"/>
      <c r="I186" s="76"/>
      <c r="J186" s="7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39"/>
      <c r="B187" s="39"/>
      <c r="C187" s="74"/>
      <c r="D187" s="40"/>
      <c r="E187" s="41"/>
      <c r="F187" s="41"/>
      <c r="G187" s="75"/>
      <c r="H187" s="75"/>
      <c r="I187" s="76"/>
      <c r="J187" s="7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39"/>
      <c r="B188" s="39"/>
      <c r="C188" s="74"/>
      <c r="D188" s="40"/>
      <c r="E188" s="41"/>
      <c r="F188" s="41"/>
      <c r="G188" s="75"/>
      <c r="H188" s="75"/>
      <c r="I188" s="76"/>
      <c r="J188" s="7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39"/>
      <c r="B189" s="39"/>
      <c r="C189" s="74"/>
      <c r="D189" s="40"/>
      <c r="E189" s="41"/>
      <c r="F189" s="41"/>
      <c r="G189" s="75"/>
      <c r="H189" s="75"/>
      <c r="I189" s="76"/>
      <c r="J189" s="7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39"/>
      <c r="B190" s="39"/>
      <c r="C190" s="74"/>
      <c r="D190" s="40"/>
      <c r="E190" s="41"/>
      <c r="F190" s="41"/>
      <c r="G190" s="75"/>
      <c r="H190" s="75"/>
      <c r="I190" s="76"/>
      <c r="J190" s="7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39"/>
      <c r="B191" s="39"/>
      <c r="C191" s="74"/>
      <c r="D191" s="40"/>
      <c r="E191" s="41"/>
      <c r="F191" s="41"/>
      <c r="G191" s="75"/>
      <c r="H191" s="75"/>
      <c r="I191" s="76"/>
      <c r="J191" s="7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39"/>
      <c r="B192" s="39"/>
      <c r="C192" s="74"/>
      <c r="D192" s="40"/>
      <c r="E192" s="41"/>
      <c r="F192" s="41"/>
      <c r="G192" s="75"/>
      <c r="H192" s="75"/>
      <c r="I192" s="76"/>
      <c r="J192" s="7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39"/>
      <c r="B193" s="39"/>
      <c r="C193" s="74"/>
      <c r="D193" s="40"/>
      <c r="E193" s="41"/>
      <c r="F193" s="41"/>
      <c r="G193" s="75"/>
      <c r="H193" s="75"/>
      <c r="I193" s="76"/>
      <c r="J193" s="7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39"/>
      <c r="B194" s="39"/>
      <c r="C194" s="74"/>
      <c r="D194" s="40"/>
      <c r="E194" s="41"/>
      <c r="F194" s="41"/>
      <c r="G194" s="75"/>
      <c r="H194" s="75"/>
      <c r="I194" s="76"/>
      <c r="J194" s="7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39"/>
      <c r="B195" s="39"/>
      <c r="C195" s="74"/>
      <c r="D195" s="40"/>
      <c r="E195" s="41"/>
      <c r="F195" s="41"/>
      <c r="G195" s="75"/>
      <c r="H195" s="75"/>
      <c r="I195" s="76"/>
      <c r="J195" s="7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39"/>
      <c r="B196" s="39"/>
      <c r="C196" s="74"/>
      <c r="D196" s="40"/>
      <c r="E196" s="41"/>
      <c r="F196" s="41"/>
      <c r="G196" s="75"/>
      <c r="H196" s="75"/>
      <c r="I196" s="76"/>
      <c r="J196" s="7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39"/>
      <c r="B197" s="39"/>
      <c r="C197" s="74"/>
      <c r="D197" s="40"/>
      <c r="E197" s="41"/>
      <c r="F197" s="41"/>
      <c r="G197" s="75"/>
      <c r="H197" s="75"/>
      <c r="I197" s="76"/>
      <c r="J197" s="7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39"/>
      <c r="B198" s="39"/>
      <c r="C198" s="74"/>
      <c r="D198" s="40"/>
      <c r="E198" s="41"/>
      <c r="F198" s="41"/>
      <c r="G198" s="75"/>
      <c r="H198" s="75"/>
      <c r="I198" s="76"/>
      <c r="J198" s="7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39"/>
      <c r="B199" s="39"/>
      <c r="C199" s="74"/>
      <c r="D199" s="40"/>
      <c r="E199" s="41"/>
      <c r="F199" s="41"/>
      <c r="G199" s="75"/>
      <c r="H199" s="75"/>
      <c r="I199" s="76"/>
      <c r="J199" s="7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39"/>
      <c r="B200" s="39"/>
      <c r="C200" s="74"/>
      <c r="D200" s="40"/>
      <c r="E200" s="41"/>
      <c r="F200" s="41"/>
      <c r="G200" s="75"/>
      <c r="H200" s="75"/>
      <c r="I200" s="76"/>
      <c r="J200" s="7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39"/>
      <c r="B201" s="39"/>
      <c r="C201" s="74"/>
      <c r="D201" s="40"/>
      <c r="E201" s="41"/>
      <c r="F201" s="41"/>
      <c r="G201" s="75"/>
      <c r="H201" s="75"/>
      <c r="I201" s="76"/>
      <c r="J201" s="7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39"/>
      <c r="B202" s="39"/>
      <c r="C202" s="74"/>
      <c r="D202" s="40"/>
      <c r="E202" s="41"/>
      <c r="F202" s="41"/>
      <c r="G202" s="75"/>
      <c r="H202" s="75"/>
      <c r="I202" s="76"/>
      <c r="J202" s="7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39"/>
      <c r="B203" s="39"/>
      <c r="C203" s="74"/>
      <c r="D203" s="40"/>
      <c r="E203" s="41"/>
      <c r="F203" s="41"/>
      <c r="G203" s="75"/>
      <c r="H203" s="75"/>
      <c r="I203" s="76"/>
      <c r="J203" s="7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39"/>
      <c r="B204" s="39"/>
      <c r="C204" s="74"/>
      <c r="D204" s="40"/>
      <c r="E204" s="41"/>
      <c r="F204" s="41"/>
      <c r="G204" s="75"/>
      <c r="H204" s="75"/>
      <c r="I204" s="76"/>
      <c r="J204" s="7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39"/>
      <c r="B205" s="39"/>
      <c r="C205" s="74"/>
      <c r="D205" s="40"/>
      <c r="E205" s="41"/>
      <c r="F205" s="41"/>
      <c r="G205" s="75"/>
      <c r="H205" s="75"/>
      <c r="I205" s="76"/>
      <c r="J205" s="7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39"/>
      <c r="B206" s="39"/>
      <c r="C206" s="74"/>
      <c r="D206" s="40"/>
      <c r="E206" s="41"/>
      <c r="F206" s="41"/>
      <c r="G206" s="75"/>
      <c r="H206" s="75"/>
      <c r="I206" s="76"/>
      <c r="J206" s="7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39"/>
      <c r="B207" s="39"/>
      <c r="C207" s="74"/>
      <c r="D207" s="40"/>
      <c r="E207" s="41"/>
      <c r="F207" s="41"/>
      <c r="G207" s="75"/>
      <c r="H207" s="75"/>
      <c r="I207" s="76"/>
      <c r="J207" s="7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39"/>
      <c r="B208" s="39"/>
      <c r="C208" s="74"/>
      <c r="D208" s="40"/>
      <c r="E208" s="41"/>
      <c r="F208" s="41"/>
      <c r="G208" s="75"/>
      <c r="H208" s="75"/>
      <c r="I208" s="76"/>
      <c r="J208" s="7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39"/>
      <c r="B209" s="39"/>
      <c r="C209" s="74"/>
      <c r="D209" s="40"/>
      <c r="E209" s="41"/>
      <c r="F209" s="41"/>
      <c r="G209" s="75"/>
      <c r="H209" s="75"/>
      <c r="I209" s="76"/>
      <c r="J209" s="7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39"/>
      <c r="B210" s="39"/>
      <c r="C210" s="74"/>
      <c r="D210" s="40"/>
      <c r="E210" s="41"/>
      <c r="F210" s="41"/>
      <c r="G210" s="75"/>
      <c r="H210" s="75"/>
      <c r="I210" s="76"/>
      <c r="J210" s="7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39"/>
      <c r="B211" s="39"/>
      <c r="C211" s="74"/>
      <c r="D211" s="40"/>
      <c r="E211" s="41"/>
      <c r="F211" s="41"/>
      <c r="G211" s="75"/>
      <c r="H211" s="75"/>
      <c r="I211" s="76"/>
      <c r="J211" s="7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39"/>
      <c r="B212" s="39"/>
      <c r="C212" s="74"/>
      <c r="D212" s="40"/>
      <c r="E212" s="41"/>
      <c r="F212" s="41"/>
      <c r="G212" s="75"/>
      <c r="H212" s="75"/>
      <c r="I212" s="76"/>
      <c r="J212" s="7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39"/>
      <c r="B213" s="39"/>
      <c r="C213" s="74"/>
      <c r="D213" s="40"/>
      <c r="E213" s="41"/>
      <c r="F213" s="41"/>
      <c r="G213" s="75"/>
      <c r="H213" s="75"/>
      <c r="I213" s="76"/>
      <c r="J213" s="7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39"/>
      <c r="B214" s="39"/>
      <c r="C214" s="74"/>
      <c r="D214" s="40"/>
      <c r="E214" s="41"/>
      <c r="F214" s="41"/>
      <c r="G214" s="75"/>
      <c r="H214" s="75"/>
      <c r="I214" s="76"/>
      <c r="J214" s="7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39"/>
      <c r="B215" s="39"/>
      <c r="C215" s="74"/>
      <c r="D215" s="40"/>
      <c r="E215" s="41"/>
      <c r="F215" s="41"/>
      <c r="G215" s="75"/>
      <c r="H215" s="75"/>
      <c r="I215" s="76"/>
      <c r="J215" s="7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39"/>
      <c r="B216" s="39"/>
      <c r="C216" s="74"/>
      <c r="D216" s="40"/>
      <c r="E216" s="41"/>
      <c r="F216" s="41"/>
      <c r="G216" s="75"/>
      <c r="H216" s="75"/>
      <c r="I216" s="76"/>
      <c r="J216" s="7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39"/>
      <c r="B217" s="39"/>
      <c r="C217" s="74"/>
      <c r="D217" s="40"/>
      <c r="E217" s="41"/>
      <c r="F217" s="41"/>
      <c r="G217" s="75"/>
      <c r="H217" s="75"/>
      <c r="I217" s="76"/>
      <c r="J217" s="7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39"/>
      <c r="B218" s="39"/>
      <c r="C218" s="74"/>
      <c r="D218" s="40"/>
      <c r="E218" s="41"/>
      <c r="F218" s="41"/>
      <c r="G218" s="75"/>
      <c r="H218" s="75"/>
      <c r="I218" s="76"/>
      <c r="J218" s="7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39"/>
      <c r="B219" s="39"/>
      <c r="C219" s="74"/>
      <c r="D219" s="40"/>
      <c r="E219" s="41"/>
      <c r="F219" s="41"/>
      <c r="G219" s="75"/>
      <c r="H219" s="75"/>
      <c r="I219" s="76"/>
      <c r="J219" s="7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39"/>
      <c r="B220" s="39"/>
      <c r="C220" s="74"/>
      <c r="D220" s="40"/>
      <c r="E220" s="41"/>
      <c r="F220" s="41"/>
      <c r="G220" s="75"/>
      <c r="H220" s="75"/>
      <c r="I220" s="76"/>
      <c r="J220" s="7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39"/>
      <c r="B221" s="39"/>
      <c r="C221" s="74"/>
      <c r="D221" s="40"/>
      <c r="E221" s="41"/>
      <c r="F221" s="41"/>
      <c r="G221" s="75"/>
      <c r="H221" s="75"/>
      <c r="I221" s="76"/>
      <c r="J221" s="7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39"/>
      <c r="B222" s="39"/>
      <c r="C222" s="74"/>
      <c r="D222" s="40"/>
      <c r="E222" s="41"/>
      <c r="F222" s="41"/>
      <c r="G222" s="75"/>
      <c r="H222" s="75"/>
      <c r="I222" s="76"/>
      <c r="J222" s="7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39"/>
      <c r="B223" s="39"/>
      <c r="C223" s="74"/>
      <c r="D223" s="40"/>
      <c r="E223" s="41"/>
      <c r="F223" s="41"/>
      <c r="G223" s="75"/>
      <c r="H223" s="75"/>
      <c r="I223" s="76"/>
      <c r="J223" s="7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39"/>
      <c r="B224" s="39"/>
      <c r="C224" s="74"/>
      <c r="D224" s="40"/>
      <c r="E224" s="41"/>
      <c r="F224" s="41"/>
      <c r="G224" s="75"/>
      <c r="H224" s="75"/>
      <c r="I224" s="76"/>
      <c r="J224" s="7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39"/>
      <c r="B225" s="39"/>
      <c r="C225" s="74"/>
      <c r="D225" s="40"/>
      <c r="E225" s="41"/>
      <c r="F225" s="41"/>
      <c r="G225" s="75"/>
      <c r="H225" s="75"/>
      <c r="I225" s="76"/>
      <c r="J225" s="7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39"/>
      <c r="B226" s="39"/>
      <c r="C226" s="74"/>
      <c r="D226" s="40"/>
      <c r="E226" s="41"/>
      <c r="F226" s="41"/>
      <c r="G226" s="75"/>
      <c r="H226" s="75"/>
      <c r="I226" s="76"/>
      <c r="J226" s="7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39"/>
      <c r="B227" s="39"/>
      <c r="C227" s="74"/>
      <c r="D227" s="40"/>
      <c r="E227" s="41"/>
      <c r="F227" s="41"/>
      <c r="G227" s="75"/>
      <c r="H227" s="75"/>
      <c r="I227" s="76"/>
      <c r="J227" s="7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39"/>
      <c r="B228" s="39"/>
      <c r="C228" s="74"/>
      <c r="D228" s="40"/>
      <c r="E228" s="41"/>
      <c r="F228" s="41"/>
      <c r="G228" s="75"/>
      <c r="H228" s="75"/>
      <c r="I228" s="76"/>
      <c r="J228" s="7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39"/>
      <c r="B229" s="39"/>
      <c r="C229" s="74"/>
      <c r="D229" s="40"/>
      <c r="E229" s="41"/>
      <c r="F229" s="41"/>
      <c r="G229" s="75"/>
      <c r="H229" s="75"/>
      <c r="I229" s="76"/>
      <c r="J229" s="7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39"/>
      <c r="B230" s="39"/>
      <c r="C230" s="74"/>
      <c r="D230" s="40"/>
      <c r="E230" s="41"/>
      <c r="F230" s="41"/>
      <c r="G230" s="75"/>
      <c r="H230" s="75"/>
      <c r="I230" s="76"/>
      <c r="J230" s="7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39"/>
      <c r="B231" s="39"/>
      <c r="C231" s="74"/>
      <c r="D231" s="40"/>
      <c r="E231" s="41"/>
      <c r="F231" s="41"/>
      <c r="G231" s="75"/>
      <c r="H231" s="75"/>
      <c r="I231" s="76"/>
      <c r="J231" s="7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39"/>
      <c r="B232" s="39"/>
      <c r="C232" s="74"/>
      <c r="D232" s="40"/>
      <c r="E232" s="41"/>
      <c r="F232" s="41"/>
      <c r="G232" s="75"/>
      <c r="H232" s="75"/>
      <c r="I232" s="76"/>
      <c r="J232" s="7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39"/>
      <c r="B233" s="39"/>
      <c r="C233" s="74"/>
      <c r="D233" s="40"/>
      <c r="E233" s="41"/>
      <c r="F233" s="41"/>
      <c r="G233" s="75"/>
      <c r="H233" s="75"/>
      <c r="I233" s="76"/>
      <c r="J233" s="7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39"/>
      <c r="B234" s="39"/>
      <c r="C234" s="74"/>
      <c r="D234" s="40"/>
      <c r="E234" s="41"/>
      <c r="F234" s="41"/>
      <c r="G234" s="75"/>
      <c r="H234" s="75"/>
      <c r="I234" s="76"/>
      <c r="J234" s="7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39"/>
      <c r="B235" s="39"/>
      <c r="C235" s="74"/>
      <c r="D235" s="40"/>
      <c r="E235" s="41"/>
      <c r="F235" s="41"/>
      <c r="G235" s="75"/>
      <c r="H235" s="75"/>
      <c r="I235" s="76"/>
      <c r="J235" s="7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39"/>
      <c r="B236" s="39"/>
      <c r="C236" s="74"/>
      <c r="D236" s="40"/>
      <c r="E236" s="41"/>
      <c r="F236" s="41"/>
      <c r="G236" s="75"/>
      <c r="H236" s="75"/>
      <c r="I236" s="76"/>
      <c r="J236" s="7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39"/>
      <c r="B237" s="39"/>
      <c r="C237" s="74"/>
      <c r="D237" s="40"/>
      <c r="E237" s="41"/>
      <c r="F237" s="41"/>
      <c r="G237" s="75"/>
      <c r="H237" s="75"/>
      <c r="I237" s="76"/>
      <c r="J237" s="7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39"/>
      <c r="B238" s="39"/>
      <c r="C238" s="74"/>
      <c r="D238" s="40"/>
      <c r="E238" s="41"/>
      <c r="F238" s="41"/>
      <c r="G238" s="75"/>
      <c r="H238" s="75"/>
      <c r="I238" s="76"/>
      <c r="J238" s="7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39"/>
      <c r="B239" s="39"/>
      <c r="C239" s="74"/>
      <c r="D239" s="40"/>
      <c r="E239" s="41"/>
      <c r="F239" s="41"/>
      <c r="G239" s="75"/>
      <c r="H239" s="75"/>
      <c r="I239" s="76"/>
      <c r="J239" s="7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39"/>
      <c r="B240" s="39"/>
      <c r="C240" s="74"/>
      <c r="D240" s="40"/>
      <c r="E240" s="41"/>
      <c r="F240" s="41"/>
      <c r="G240" s="75"/>
      <c r="H240" s="75"/>
      <c r="I240" s="76"/>
      <c r="J240" s="7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39"/>
      <c r="B241" s="39"/>
      <c r="C241" s="74"/>
      <c r="D241" s="40"/>
      <c r="E241" s="41"/>
      <c r="F241" s="41"/>
      <c r="G241" s="75"/>
      <c r="H241" s="75"/>
      <c r="I241" s="76"/>
      <c r="J241" s="7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39"/>
      <c r="B242" s="39"/>
      <c r="C242" s="74"/>
      <c r="D242" s="40"/>
      <c r="E242" s="41"/>
      <c r="F242" s="41"/>
      <c r="G242" s="75"/>
      <c r="H242" s="75"/>
      <c r="I242" s="76"/>
      <c r="J242" s="7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39"/>
      <c r="B243" s="39"/>
      <c r="C243" s="74"/>
      <c r="D243" s="40"/>
      <c r="E243" s="41"/>
      <c r="F243" s="41"/>
      <c r="G243" s="75"/>
      <c r="H243" s="75"/>
      <c r="I243" s="76"/>
      <c r="J243" s="7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39"/>
      <c r="B244" s="39"/>
      <c r="C244" s="74"/>
      <c r="D244" s="40"/>
      <c r="E244" s="41"/>
      <c r="F244" s="41"/>
      <c r="G244" s="75"/>
      <c r="H244" s="75"/>
      <c r="I244" s="76"/>
      <c r="J244" s="7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39"/>
      <c r="B245" s="39"/>
      <c r="C245" s="74"/>
      <c r="D245" s="40"/>
      <c r="E245" s="41"/>
      <c r="F245" s="41"/>
      <c r="G245" s="75"/>
      <c r="H245" s="75"/>
      <c r="I245" s="76"/>
      <c r="J245" s="7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39"/>
      <c r="B246" s="39"/>
      <c r="C246" s="74"/>
      <c r="D246" s="40"/>
      <c r="E246" s="41"/>
      <c r="F246" s="41"/>
      <c r="G246" s="75"/>
      <c r="H246" s="75"/>
      <c r="I246" s="76"/>
      <c r="J246" s="7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39"/>
      <c r="B247" s="39"/>
      <c r="C247" s="74"/>
      <c r="D247" s="40"/>
      <c r="E247" s="41"/>
      <c r="F247" s="41"/>
      <c r="G247" s="75"/>
      <c r="H247" s="75"/>
      <c r="I247" s="76"/>
      <c r="J247" s="7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39"/>
      <c r="B248" s="39"/>
      <c r="C248" s="74"/>
      <c r="D248" s="40"/>
      <c r="E248" s="41"/>
      <c r="F248" s="41"/>
      <c r="G248" s="75"/>
      <c r="H248" s="75"/>
      <c r="I248" s="76"/>
      <c r="J248" s="7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39"/>
      <c r="B249" s="39"/>
      <c r="C249" s="74"/>
      <c r="D249" s="40"/>
      <c r="E249" s="41"/>
      <c r="F249" s="41"/>
      <c r="G249" s="75"/>
      <c r="H249" s="75"/>
      <c r="I249" s="76"/>
      <c r="J249" s="7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39"/>
      <c r="B250" s="39"/>
      <c r="C250" s="74"/>
      <c r="D250" s="40"/>
      <c r="E250" s="41"/>
      <c r="F250" s="41"/>
      <c r="G250" s="75"/>
      <c r="H250" s="75"/>
      <c r="I250" s="76"/>
      <c r="J250" s="7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39"/>
      <c r="B251" s="39"/>
      <c r="C251" s="74"/>
      <c r="D251" s="40"/>
      <c r="E251" s="41"/>
      <c r="F251" s="41"/>
      <c r="G251" s="75"/>
      <c r="H251" s="75"/>
      <c r="I251" s="76"/>
      <c r="J251" s="7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39"/>
      <c r="B252" s="39"/>
      <c r="C252" s="74"/>
      <c r="D252" s="40"/>
      <c r="E252" s="41"/>
      <c r="F252" s="41"/>
      <c r="G252" s="75"/>
      <c r="H252" s="75"/>
      <c r="I252" s="76"/>
      <c r="J252" s="7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39"/>
      <c r="B253" s="39"/>
      <c r="C253" s="74"/>
      <c r="D253" s="40"/>
      <c r="E253" s="41"/>
      <c r="F253" s="41"/>
      <c r="G253" s="75"/>
      <c r="H253" s="75"/>
      <c r="I253" s="76"/>
      <c r="J253" s="7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39"/>
      <c r="B254" s="39"/>
      <c r="C254" s="74"/>
      <c r="D254" s="40"/>
      <c r="E254" s="41"/>
      <c r="F254" s="41"/>
      <c r="G254" s="75"/>
      <c r="H254" s="75"/>
      <c r="I254" s="76"/>
      <c r="J254" s="7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39"/>
      <c r="B255" s="39"/>
      <c r="C255" s="74"/>
      <c r="D255" s="40"/>
      <c r="E255" s="41"/>
      <c r="F255" s="41"/>
      <c r="G255" s="75"/>
      <c r="H255" s="75"/>
      <c r="I255" s="76"/>
      <c r="J255" s="7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39"/>
      <c r="B256" s="39"/>
      <c r="C256" s="74"/>
      <c r="D256" s="40"/>
      <c r="E256" s="41"/>
      <c r="F256" s="41"/>
      <c r="G256" s="75"/>
      <c r="H256" s="75"/>
      <c r="I256" s="76"/>
      <c r="J256" s="7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39"/>
      <c r="B257" s="39"/>
      <c r="C257" s="74"/>
      <c r="D257" s="40"/>
      <c r="E257" s="41"/>
      <c r="F257" s="41"/>
      <c r="G257" s="75"/>
      <c r="H257" s="75"/>
      <c r="I257" s="76"/>
      <c r="J257" s="7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39"/>
      <c r="B258" s="39"/>
      <c r="C258" s="74"/>
      <c r="D258" s="40"/>
      <c r="E258" s="41"/>
      <c r="F258" s="41"/>
      <c r="G258" s="75"/>
      <c r="H258" s="75"/>
      <c r="I258" s="76"/>
      <c r="J258" s="7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39"/>
      <c r="B259" s="39"/>
      <c r="C259" s="74"/>
      <c r="D259" s="40"/>
      <c r="E259" s="41"/>
      <c r="F259" s="41"/>
      <c r="G259" s="75"/>
      <c r="H259" s="75"/>
      <c r="I259" s="76"/>
      <c r="J259" s="7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39"/>
      <c r="B260" s="39"/>
      <c r="C260" s="74"/>
      <c r="D260" s="40"/>
      <c r="E260" s="41"/>
      <c r="F260" s="41"/>
      <c r="G260" s="75"/>
      <c r="H260" s="75"/>
      <c r="I260" s="76"/>
      <c r="J260" s="7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39"/>
      <c r="B261" s="39"/>
      <c r="C261" s="74"/>
      <c r="D261" s="40"/>
      <c r="E261" s="41"/>
      <c r="F261" s="41"/>
      <c r="G261" s="75"/>
      <c r="H261" s="75"/>
      <c r="I261" s="76"/>
      <c r="J261" s="7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39"/>
      <c r="B262" s="39"/>
      <c r="C262" s="74"/>
      <c r="D262" s="40"/>
      <c r="E262" s="41"/>
      <c r="F262" s="41"/>
      <c r="G262" s="75"/>
      <c r="H262" s="75"/>
      <c r="I262" s="76"/>
      <c r="J262" s="7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39"/>
      <c r="B263" s="39"/>
      <c r="C263" s="74"/>
      <c r="D263" s="40"/>
      <c r="E263" s="41"/>
      <c r="F263" s="41"/>
      <c r="G263" s="75"/>
      <c r="H263" s="75"/>
      <c r="I263" s="76"/>
      <c r="J263" s="7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39"/>
      <c r="B264" s="39"/>
      <c r="C264" s="74"/>
      <c r="D264" s="40"/>
      <c r="E264" s="41"/>
      <c r="F264" s="41"/>
      <c r="G264" s="75"/>
      <c r="H264" s="75"/>
      <c r="I264" s="76"/>
      <c r="J264" s="7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39"/>
      <c r="B265" s="39"/>
      <c r="C265" s="74"/>
      <c r="D265" s="40"/>
      <c r="E265" s="41"/>
      <c r="F265" s="41"/>
      <c r="G265" s="75"/>
      <c r="H265" s="75"/>
      <c r="I265" s="76"/>
      <c r="J265" s="7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39"/>
      <c r="B266" s="39"/>
      <c r="C266" s="74"/>
      <c r="D266" s="40"/>
      <c r="E266" s="41"/>
      <c r="F266" s="41"/>
      <c r="G266" s="75"/>
      <c r="H266" s="75"/>
      <c r="I266" s="76"/>
      <c r="J266" s="7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39"/>
      <c r="B267" s="39"/>
      <c r="C267" s="74"/>
      <c r="D267" s="40"/>
      <c r="E267" s="41"/>
      <c r="F267" s="41"/>
      <c r="G267" s="75"/>
      <c r="H267" s="75"/>
      <c r="I267" s="76"/>
      <c r="J267" s="7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39"/>
      <c r="B268" s="39"/>
      <c r="C268" s="74"/>
      <c r="D268" s="40"/>
      <c r="E268" s="41"/>
      <c r="F268" s="41"/>
      <c r="G268" s="75"/>
      <c r="H268" s="75"/>
      <c r="I268" s="76"/>
      <c r="J268" s="7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39"/>
      <c r="B269" s="39"/>
      <c r="C269" s="74"/>
      <c r="D269" s="40"/>
      <c r="E269" s="41"/>
      <c r="F269" s="41"/>
      <c r="G269" s="75"/>
      <c r="H269" s="75"/>
      <c r="I269" s="76"/>
      <c r="J269" s="7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39"/>
      <c r="B270" s="39"/>
      <c r="C270" s="74"/>
      <c r="D270" s="40"/>
      <c r="E270" s="41"/>
      <c r="F270" s="41"/>
      <c r="G270" s="75"/>
      <c r="H270" s="75"/>
      <c r="I270" s="76"/>
      <c r="J270" s="7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39"/>
      <c r="B271" s="39"/>
      <c r="C271" s="74"/>
      <c r="D271" s="40"/>
      <c r="E271" s="41"/>
      <c r="F271" s="41"/>
      <c r="G271" s="75"/>
      <c r="H271" s="75"/>
      <c r="I271" s="76"/>
      <c r="J271" s="7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39"/>
      <c r="B272" s="39"/>
      <c r="C272" s="74"/>
      <c r="D272" s="40"/>
      <c r="E272" s="41"/>
      <c r="F272" s="41"/>
      <c r="G272" s="75"/>
      <c r="H272" s="75"/>
      <c r="I272" s="76"/>
      <c r="J272" s="7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39"/>
      <c r="B273" s="39"/>
      <c r="C273" s="74"/>
      <c r="D273" s="40"/>
      <c r="E273" s="41"/>
      <c r="F273" s="41"/>
      <c r="G273" s="75"/>
      <c r="H273" s="75"/>
      <c r="I273" s="76"/>
      <c r="J273" s="7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39"/>
      <c r="B274" s="39"/>
      <c r="C274" s="74"/>
      <c r="D274" s="40"/>
      <c r="E274" s="41"/>
      <c r="F274" s="41"/>
      <c r="G274" s="75"/>
      <c r="H274" s="75"/>
      <c r="I274" s="76"/>
      <c r="J274" s="7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39"/>
      <c r="B275" s="39"/>
      <c r="C275" s="74"/>
      <c r="D275" s="40"/>
      <c r="E275" s="41"/>
      <c r="F275" s="41"/>
      <c r="G275" s="75"/>
      <c r="H275" s="75"/>
      <c r="I275" s="76"/>
      <c r="J275" s="7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39"/>
      <c r="B276" s="39"/>
      <c r="C276" s="74"/>
      <c r="D276" s="40"/>
      <c r="E276" s="41"/>
      <c r="F276" s="41"/>
      <c r="G276" s="75"/>
      <c r="H276" s="75"/>
      <c r="I276" s="76"/>
      <c r="J276" s="7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39"/>
      <c r="B277" s="39"/>
      <c r="C277" s="74"/>
      <c r="D277" s="40"/>
      <c r="E277" s="41"/>
      <c r="F277" s="41"/>
      <c r="G277" s="75"/>
      <c r="H277" s="75"/>
      <c r="I277" s="76"/>
      <c r="J277" s="7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39"/>
      <c r="B278" s="39"/>
      <c r="C278" s="74"/>
      <c r="D278" s="40"/>
      <c r="E278" s="41"/>
      <c r="F278" s="41"/>
      <c r="G278" s="75"/>
      <c r="H278" s="75"/>
      <c r="I278" s="76"/>
      <c r="J278" s="7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39"/>
      <c r="B279" s="39"/>
      <c r="C279" s="74"/>
      <c r="D279" s="40"/>
      <c r="E279" s="41"/>
      <c r="F279" s="41"/>
      <c r="G279" s="75"/>
      <c r="H279" s="75"/>
      <c r="I279" s="76"/>
      <c r="J279" s="7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39"/>
      <c r="B280" s="39"/>
      <c r="C280" s="74"/>
      <c r="D280" s="40"/>
      <c r="E280" s="41"/>
      <c r="F280" s="41"/>
      <c r="G280" s="75"/>
      <c r="H280" s="75"/>
      <c r="I280" s="76"/>
      <c r="J280" s="7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39"/>
      <c r="B281" s="39"/>
      <c r="C281" s="74"/>
      <c r="D281" s="40"/>
      <c r="E281" s="41"/>
      <c r="F281" s="41"/>
      <c r="G281" s="75"/>
      <c r="H281" s="75"/>
      <c r="I281" s="76"/>
      <c r="J281" s="7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39"/>
      <c r="B282" s="39"/>
      <c r="C282" s="74"/>
      <c r="D282" s="40"/>
      <c r="E282" s="41"/>
      <c r="F282" s="41"/>
      <c r="G282" s="75"/>
      <c r="H282" s="75"/>
      <c r="I282" s="76"/>
      <c r="J282" s="7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39"/>
      <c r="B283" s="39"/>
      <c r="C283" s="74"/>
      <c r="D283" s="40"/>
      <c r="E283" s="41"/>
      <c r="F283" s="41"/>
      <c r="G283" s="75"/>
      <c r="H283" s="75"/>
      <c r="I283" s="76"/>
      <c r="J283" s="7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39"/>
      <c r="B284" s="39"/>
      <c r="C284" s="74"/>
      <c r="D284" s="40"/>
      <c r="E284" s="41"/>
      <c r="F284" s="41"/>
      <c r="G284" s="75"/>
      <c r="H284" s="75"/>
      <c r="I284" s="76"/>
      <c r="J284" s="7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39"/>
      <c r="B285" s="39"/>
      <c r="C285" s="74"/>
      <c r="D285" s="40"/>
      <c r="E285" s="41"/>
      <c r="F285" s="41"/>
      <c r="G285" s="75"/>
      <c r="H285" s="75"/>
      <c r="I285" s="76"/>
      <c r="J285" s="7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39"/>
      <c r="B286" s="39"/>
      <c r="C286" s="74"/>
      <c r="D286" s="40"/>
      <c r="E286" s="41"/>
      <c r="F286" s="41"/>
      <c r="G286" s="75"/>
      <c r="H286" s="75"/>
      <c r="I286" s="76"/>
      <c r="J286" s="7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39"/>
      <c r="B287" s="39"/>
      <c r="C287" s="74"/>
      <c r="D287" s="40"/>
      <c r="E287" s="41"/>
      <c r="F287" s="41"/>
      <c r="G287" s="75"/>
      <c r="H287" s="75"/>
      <c r="I287" s="76"/>
      <c r="J287" s="7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39"/>
      <c r="B288" s="39"/>
      <c r="C288" s="74"/>
      <c r="D288" s="40"/>
      <c r="E288" s="41"/>
      <c r="F288" s="41"/>
      <c r="G288" s="75"/>
      <c r="H288" s="75"/>
      <c r="I288" s="76"/>
      <c r="J288" s="7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39"/>
      <c r="B289" s="39"/>
      <c r="C289" s="74"/>
      <c r="D289" s="40"/>
      <c r="E289" s="41"/>
      <c r="F289" s="41"/>
      <c r="G289" s="75"/>
      <c r="H289" s="75"/>
      <c r="I289" s="76"/>
      <c r="J289" s="7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39"/>
      <c r="B290" s="39"/>
      <c r="C290" s="74"/>
      <c r="D290" s="40"/>
      <c r="E290" s="41"/>
      <c r="F290" s="41"/>
      <c r="G290" s="75"/>
      <c r="H290" s="75"/>
      <c r="I290" s="76"/>
      <c r="J290" s="7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39"/>
      <c r="B291" s="39"/>
      <c r="C291" s="74"/>
      <c r="D291" s="40"/>
      <c r="E291" s="41"/>
      <c r="F291" s="41"/>
      <c r="G291" s="75"/>
      <c r="H291" s="75"/>
      <c r="I291" s="76"/>
      <c r="J291" s="7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39"/>
      <c r="B292" s="39"/>
      <c r="C292" s="74"/>
      <c r="D292" s="40"/>
      <c r="E292" s="41"/>
      <c r="F292" s="41"/>
      <c r="G292" s="75"/>
      <c r="H292" s="75"/>
      <c r="I292" s="76"/>
      <c r="J292" s="7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39"/>
      <c r="B293" s="39"/>
      <c r="C293" s="74"/>
      <c r="D293" s="40"/>
      <c r="E293" s="41"/>
      <c r="F293" s="41"/>
      <c r="G293" s="75"/>
      <c r="H293" s="75"/>
      <c r="I293" s="76"/>
      <c r="J293" s="7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39"/>
      <c r="B294" s="39"/>
      <c r="C294" s="74"/>
      <c r="D294" s="40"/>
      <c r="E294" s="41"/>
      <c r="F294" s="41"/>
      <c r="G294" s="75"/>
      <c r="H294" s="75"/>
      <c r="I294" s="76"/>
      <c r="J294" s="7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39"/>
      <c r="B295" s="39"/>
      <c r="C295" s="74"/>
      <c r="D295" s="40"/>
      <c r="E295" s="41"/>
      <c r="F295" s="41"/>
      <c r="G295" s="75"/>
      <c r="H295" s="75"/>
      <c r="I295" s="76"/>
      <c r="J295" s="7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39"/>
      <c r="B296" s="39"/>
      <c r="C296" s="74"/>
      <c r="D296" s="40"/>
      <c r="E296" s="41"/>
      <c r="F296" s="41"/>
      <c r="G296" s="75"/>
      <c r="H296" s="75"/>
      <c r="I296" s="76"/>
      <c r="J296" s="7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39"/>
      <c r="B297" s="39"/>
      <c r="C297" s="74"/>
      <c r="D297" s="40"/>
      <c r="E297" s="41"/>
      <c r="F297" s="41"/>
      <c r="G297" s="75"/>
      <c r="H297" s="75"/>
      <c r="I297" s="76"/>
      <c r="J297" s="7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39"/>
      <c r="B298" s="39"/>
      <c r="C298" s="74"/>
      <c r="D298" s="40"/>
      <c r="E298" s="41"/>
      <c r="F298" s="41"/>
      <c r="G298" s="75"/>
      <c r="H298" s="75"/>
      <c r="I298" s="76"/>
      <c r="J298" s="7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39"/>
      <c r="B299" s="39"/>
      <c r="C299" s="74"/>
      <c r="D299" s="40"/>
      <c r="E299" s="41"/>
      <c r="F299" s="41"/>
      <c r="G299" s="75"/>
      <c r="H299" s="75"/>
      <c r="I299" s="76"/>
      <c r="J299" s="7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39"/>
      <c r="B300" s="39"/>
      <c r="C300" s="74"/>
      <c r="D300" s="40"/>
      <c r="E300" s="41"/>
      <c r="F300" s="41"/>
      <c r="G300" s="75"/>
      <c r="H300" s="75"/>
      <c r="I300" s="76"/>
      <c r="J300" s="7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39"/>
      <c r="B301" s="39"/>
      <c r="C301" s="74"/>
      <c r="D301" s="40"/>
      <c r="E301" s="41"/>
      <c r="F301" s="41"/>
      <c r="G301" s="75"/>
      <c r="H301" s="75"/>
      <c r="I301" s="76"/>
      <c r="J301" s="7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39"/>
      <c r="B302" s="39"/>
      <c r="C302" s="74"/>
      <c r="D302" s="40"/>
      <c r="E302" s="41"/>
      <c r="F302" s="41"/>
      <c r="G302" s="75"/>
      <c r="H302" s="75"/>
      <c r="I302" s="76"/>
      <c r="J302" s="7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39"/>
      <c r="B303" s="39"/>
      <c r="C303" s="74"/>
      <c r="D303" s="40"/>
      <c r="E303" s="41"/>
      <c r="F303" s="41"/>
      <c r="G303" s="75"/>
      <c r="H303" s="75"/>
      <c r="I303" s="76"/>
      <c r="J303" s="7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39"/>
      <c r="B304" s="39"/>
      <c r="C304" s="74"/>
      <c r="D304" s="40"/>
      <c r="E304" s="41"/>
      <c r="F304" s="41"/>
      <c r="G304" s="75"/>
      <c r="H304" s="75"/>
      <c r="I304" s="76"/>
      <c r="J304" s="7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39"/>
      <c r="B305" s="39"/>
      <c r="C305" s="74"/>
      <c r="D305" s="40"/>
      <c r="E305" s="41"/>
      <c r="F305" s="41"/>
      <c r="G305" s="75"/>
      <c r="H305" s="75"/>
      <c r="I305" s="76"/>
      <c r="J305" s="7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39"/>
      <c r="B306" s="39"/>
      <c r="C306" s="74"/>
      <c r="D306" s="40"/>
      <c r="E306" s="41"/>
      <c r="F306" s="41"/>
      <c r="G306" s="75"/>
      <c r="H306" s="75"/>
      <c r="I306" s="76"/>
      <c r="J306" s="7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39"/>
      <c r="B307" s="39"/>
      <c r="C307" s="74"/>
      <c r="D307" s="40"/>
      <c r="E307" s="41"/>
      <c r="F307" s="41"/>
      <c r="G307" s="75"/>
      <c r="H307" s="75"/>
      <c r="I307" s="76"/>
      <c r="J307" s="7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39"/>
      <c r="B308" s="39"/>
      <c r="C308" s="74"/>
      <c r="D308" s="40"/>
      <c r="E308" s="41"/>
      <c r="F308" s="41"/>
      <c r="G308" s="75"/>
      <c r="H308" s="75"/>
      <c r="I308" s="76"/>
      <c r="J308" s="7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39"/>
      <c r="B309" s="39"/>
      <c r="C309" s="74"/>
      <c r="D309" s="40"/>
      <c r="E309" s="41"/>
      <c r="F309" s="41"/>
      <c r="G309" s="75"/>
      <c r="H309" s="75"/>
      <c r="I309" s="76"/>
      <c r="J309" s="7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39"/>
      <c r="B310" s="39"/>
      <c r="C310" s="74"/>
      <c r="D310" s="40"/>
      <c r="E310" s="41"/>
      <c r="F310" s="41"/>
      <c r="G310" s="75"/>
      <c r="H310" s="75"/>
      <c r="I310" s="76"/>
      <c r="J310" s="7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39"/>
      <c r="B311" s="39"/>
      <c r="C311" s="74"/>
      <c r="D311" s="40"/>
      <c r="E311" s="41"/>
      <c r="F311" s="41"/>
      <c r="G311" s="75"/>
      <c r="H311" s="75"/>
      <c r="I311" s="76"/>
      <c r="J311" s="7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39"/>
      <c r="B312" s="39"/>
      <c r="C312" s="74"/>
      <c r="D312" s="40"/>
      <c r="E312" s="41"/>
      <c r="F312" s="41"/>
      <c r="G312" s="75"/>
      <c r="H312" s="75"/>
      <c r="I312" s="76"/>
      <c r="J312" s="7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39"/>
      <c r="B313" s="39"/>
      <c r="C313" s="74"/>
      <c r="D313" s="40"/>
      <c r="E313" s="41"/>
      <c r="F313" s="41"/>
      <c r="G313" s="75"/>
      <c r="H313" s="75"/>
      <c r="I313" s="76"/>
      <c r="J313" s="7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39"/>
      <c r="B314" s="39"/>
      <c r="C314" s="74"/>
      <c r="D314" s="40"/>
      <c r="E314" s="41"/>
      <c r="F314" s="41"/>
      <c r="G314" s="75"/>
      <c r="H314" s="75"/>
      <c r="I314" s="76"/>
      <c r="J314" s="7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39"/>
      <c r="B315" s="39"/>
      <c r="C315" s="74"/>
      <c r="D315" s="40"/>
      <c r="E315" s="41"/>
      <c r="F315" s="41"/>
      <c r="G315" s="75"/>
      <c r="H315" s="75"/>
      <c r="I315" s="76"/>
      <c r="J315" s="7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39"/>
      <c r="B316" s="39"/>
      <c r="C316" s="74"/>
      <c r="D316" s="40"/>
      <c r="E316" s="41"/>
      <c r="F316" s="41"/>
      <c r="G316" s="75"/>
      <c r="H316" s="75"/>
      <c r="I316" s="76"/>
      <c r="J316" s="7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39"/>
      <c r="B317" s="39"/>
      <c r="C317" s="74"/>
      <c r="D317" s="40"/>
      <c r="E317" s="41"/>
      <c r="F317" s="41"/>
      <c r="G317" s="75"/>
      <c r="H317" s="75"/>
      <c r="I317" s="76"/>
      <c r="J317" s="7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39"/>
      <c r="B318" s="39"/>
      <c r="C318" s="74"/>
      <c r="D318" s="40"/>
      <c r="E318" s="41"/>
      <c r="F318" s="41"/>
      <c r="G318" s="75"/>
      <c r="H318" s="75"/>
      <c r="I318" s="76"/>
      <c r="J318" s="7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39"/>
      <c r="B319" s="39"/>
      <c r="C319" s="74"/>
      <c r="D319" s="40"/>
      <c r="E319" s="41"/>
      <c r="F319" s="41"/>
      <c r="G319" s="75"/>
      <c r="H319" s="75"/>
      <c r="I319" s="76"/>
      <c r="J319" s="7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39"/>
      <c r="B320" s="39"/>
      <c r="C320" s="74"/>
      <c r="D320" s="40"/>
      <c r="E320" s="41"/>
      <c r="F320" s="41"/>
      <c r="G320" s="75"/>
      <c r="H320" s="75"/>
      <c r="I320" s="76"/>
      <c r="J320" s="7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39"/>
      <c r="B321" s="39"/>
      <c r="C321" s="74"/>
      <c r="D321" s="40"/>
      <c r="E321" s="41"/>
      <c r="F321" s="41"/>
      <c r="G321" s="75"/>
      <c r="H321" s="75"/>
      <c r="I321" s="76"/>
      <c r="J321" s="7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39"/>
      <c r="B322" s="39"/>
      <c r="C322" s="74"/>
      <c r="D322" s="40"/>
      <c r="E322" s="41"/>
      <c r="F322" s="41"/>
      <c r="G322" s="75"/>
      <c r="H322" s="75"/>
      <c r="I322" s="76"/>
      <c r="J322" s="7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39"/>
      <c r="B323" s="39"/>
      <c r="C323" s="74"/>
      <c r="D323" s="40"/>
      <c r="E323" s="41"/>
      <c r="F323" s="41"/>
      <c r="G323" s="75"/>
      <c r="H323" s="75"/>
      <c r="I323" s="76"/>
      <c r="J323" s="7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39"/>
      <c r="B324" s="39"/>
      <c r="C324" s="74"/>
      <c r="D324" s="40"/>
      <c r="E324" s="41"/>
      <c r="F324" s="41"/>
      <c r="G324" s="75"/>
      <c r="H324" s="75"/>
      <c r="I324" s="76"/>
      <c r="J324" s="7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39"/>
      <c r="B325" s="39"/>
      <c r="C325" s="74"/>
      <c r="D325" s="40"/>
      <c r="E325" s="41"/>
      <c r="F325" s="41"/>
      <c r="G325" s="75"/>
      <c r="H325" s="75"/>
      <c r="I325" s="76"/>
      <c r="J325" s="7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39"/>
      <c r="B326" s="39"/>
      <c r="C326" s="74"/>
      <c r="D326" s="40"/>
      <c r="E326" s="41"/>
      <c r="F326" s="41"/>
      <c r="G326" s="75"/>
      <c r="H326" s="75"/>
      <c r="I326" s="76"/>
      <c r="J326" s="7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39"/>
      <c r="B327" s="39"/>
      <c r="C327" s="74"/>
      <c r="D327" s="40"/>
      <c r="E327" s="41"/>
      <c r="F327" s="41"/>
      <c r="G327" s="75"/>
      <c r="H327" s="75"/>
      <c r="I327" s="76"/>
      <c r="J327" s="7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39"/>
      <c r="B328" s="39"/>
      <c r="C328" s="74"/>
      <c r="D328" s="40"/>
      <c r="E328" s="41"/>
      <c r="F328" s="41"/>
      <c r="G328" s="75"/>
      <c r="H328" s="75"/>
      <c r="I328" s="76"/>
      <c r="J328" s="7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39"/>
      <c r="B329" s="39"/>
      <c r="C329" s="74"/>
      <c r="D329" s="40"/>
      <c r="E329" s="41"/>
      <c r="F329" s="41"/>
      <c r="G329" s="75"/>
      <c r="H329" s="75"/>
      <c r="I329" s="76"/>
      <c r="J329" s="7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39"/>
      <c r="B330" s="39"/>
      <c r="C330" s="74"/>
      <c r="D330" s="40"/>
      <c r="E330" s="41"/>
      <c r="F330" s="41"/>
      <c r="G330" s="75"/>
      <c r="H330" s="75"/>
      <c r="I330" s="76"/>
      <c r="J330" s="7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39"/>
      <c r="B331" s="39"/>
      <c r="C331" s="74"/>
      <c r="D331" s="40"/>
      <c r="E331" s="41"/>
      <c r="F331" s="41"/>
      <c r="G331" s="75"/>
      <c r="H331" s="75"/>
      <c r="I331" s="76"/>
      <c r="J331" s="7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39"/>
      <c r="B332" s="39"/>
      <c r="C332" s="74"/>
      <c r="D332" s="40"/>
      <c r="E332" s="41"/>
      <c r="F332" s="41"/>
      <c r="G332" s="75"/>
      <c r="H332" s="75"/>
      <c r="I332" s="76"/>
      <c r="J332" s="7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39"/>
      <c r="B333" s="39"/>
      <c r="C333" s="74"/>
      <c r="D333" s="40"/>
      <c r="E333" s="41"/>
      <c r="F333" s="41"/>
      <c r="G333" s="75"/>
      <c r="H333" s="75"/>
      <c r="I333" s="76"/>
      <c r="J333" s="7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39"/>
      <c r="B334" s="39"/>
      <c r="C334" s="74"/>
      <c r="D334" s="40"/>
      <c r="E334" s="41"/>
      <c r="F334" s="41"/>
      <c r="G334" s="75"/>
      <c r="H334" s="75"/>
      <c r="I334" s="76"/>
      <c r="J334" s="7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39"/>
      <c r="B335" s="39"/>
      <c r="C335" s="74"/>
      <c r="D335" s="40"/>
      <c r="E335" s="41"/>
      <c r="F335" s="41"/>
      <c r="G335" s="75"/>
      <c r="H335" s="75"/>
      <c r="I335" s="76"/>
      <c r="J335" s="7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39"/>
      <c r="B336" s="39"/>
      <c r="C336" s="74"/>
      <c r="D336" s="40"/>
      <c r="E336" s="41"/>
      <c r="F336" s="41"/>
      <c r="G336" s="75"/>
      <c r="H336" s="75"/>
      <c r="I336" s="76"/>
      <c r="J336" s="7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39"/>
      <c r="B337" s="39"/>
      <c r="C337" s="74"/>
      <c r="D337" s="40"/>
      <c r="E337" s="41"/>
      <c r="F337" s="41"/>
      <c r="G337" s="75"/>
      <c r="H337" s="75"/>
      <c r="I337" s="76"/>
      <c r="J337" s="7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39"/>
      <c r="B338" s="39"/>
      <c r="C338" s="74"/>
      <c r="D338" s="40"/>
      <c r="E338" s="41"/>
      <c r="F338" s="41"/>
      <c r="G338" s="75"/>
      <c r="H338" s="75"/>
      <c r="I338" s="76"/>
      <c r="J338" s="7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39"/>
      <c r="B339" s="39"/>
      <c r="C339" s="74"/>
      <c r="D339" s="40"/>
      <c r="E339" s="41"/>
      <c r="F339" s="41"/>
      <c r="G339" s="75"/>
      <c r="H339" s="75"/>
      <c r="I339" s="76"/>
      <c r="J339" s="7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39"/>
      <c r="B340" s="39"/>
      <c r="C340" s="74"/>
      <c r="D340" s="40"/>
      <c r="E340" s="41"/>
      <c r="F340" s="41"/>
      <c r="G340" s="75"/>
      <c r="H340" s="75"/>
      <c r="I340" s="76"/>
      <c r="J340" s="7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39"/>
      <c r="B341" s="39"/>
      <c r="C341" s="74"/>
      <c r="D341" s="40"/>
      <c r="E341" s="41"/>
      <c r="F341" s="41"/>
      <c r="G341" s="75"/>
      <c r="H341" s="75"/>
      <c r="I341" s="76"/>
      <c r="J341" s="7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39"/>
      <c r="B342" s="39"/>
      <c r="C342" s="74"/>
      <c r="D342" s="40"/>
      <c r="E342" s="41"/>
      <c r="F342" s="41"/>
      <c r="G342" s="75"/>
      <c r="H342" s="75"/>
      <c r="I342" s="76"/>
      <c r="J342" s="7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39"/>
      <c r="B343" s="39"/>
      <c r="C343" s="74"/>
      <c r="D343" s="40"/>
      <c r="E343" s="41"/>
      <c r="F343" s="41"/>
      <c r="G343" s="75"/>
      <c r="H343" s="75"/>
      <c r="I343" s="76"/>
      <c r="J343" s="7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39"/>
      <c r="B344" s="39"/>
      <c r="C344" s="74"/>
      <c r="D344" s="40"/>
      <c r="E344" s="41"/>
      <c r="F344" s="41"/>
      <c r="G344" s="75"/>
      <c r="H344" s="75"/>
      <c r="I344" s="76"/>
      <c r="J344" s="7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39"/>
      <c r="B345" s="39"/>
      <c r="C345" s="74"/>
      <c r="D345" s="40"/>
      <c r="E345" s="41"/>
      <c r="F345" s="41"/>
      <c r="G345" s="75"/>
      <c r="H345" s="75"/>
      <c r="I345" s="76"/>
      <c r="J345" s="7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39"/>
      <c r="B346" s="39"/>
      <c r="C346" s="74"/>
      <c r="D346" s="40"/>
      <c r="E346" s="41"/>
      <c r="F346" s="41"/>
      <c r="G346" s="75"/>
      <c r="H346" s="75"/>
      <c r="I346" s="76"/>
      <c r="J346" s="7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39"/>
      <c r="B347" s="39"/>
      <c r="C347" s="74"/>
      <c r="D347" s="40"/>
      <c r="E347" s="41"/>
      <c r="F347" s="41"/>
      <c r="G347" s="75"/>
      <c r="H347" s="75"/>
      <c r="I347" s="76"/>
      <c r="J347" s="7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39"/>
      <c r="B348" s="39"/>
      <c r="C348" s="74"/>
      <c r="D348" s="40"/>
      <c r="E348" s="41"/>
      <c r="F348" s="41"/>
      <c r="G348" s="75"/>
      <c r="H348" s="75"/>
      <c r="I348" s="76"/>
      <c r="J348" s="7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39"/>
      <c r="B349" s="39"/>
      <c r="C349" s="74"/>
      <c r="D349" s="40"/>
      <c r="E349" s="41"/>
      <c r="F349" s="41"/>
      <c r="G349" s="75"/>
      <c r="H349" s="75"/>
      <c r="I349" s="76"/>
      <c r="J349" s="7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39"/>
      <c r="B350" s="39"/>
      <c r="C350" s="74"/>
      <c r="D350" s="40"/>
      <c r="E350" s="41"/>
      <c r="F350" s="41"/>
      <c r="G350" s="75"/>
      <c r="H350" s="75"/>
      <c r="I350" s="76"/>
      <c r="J350" s="7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39"/>
      <c r="B351" s="39"/>
      <c r="C351" s="74"/>
      <c r="D351" s="40"/>
      <c r="E351" s="41"/>
      <c r="F351" s="41"/>
      <c r="G351" s="75"/>
      <c r="H351" s="75"/>
      <c r="I351" s="76"/>
      <c r="J351" s="7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39"/>
      <c r="B352" s="39"/>
      <c r="C352" s="74"/>
      <c r="D352" s="40"/>
      <c r="E352" s="41"/>
      <c r="F352" s="41"/>
      <c r="G352" s="75"/>
      <c r="H352" s="75"/>
      <c r="I352" s="76"/>
      <c r="J352" s="7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39"/>
      <c r="B353" s="39"/>
      <c r="C353" s="74"/>
      <c r="D353" s="40"/>
      <c r="E353" s="41"/>
      <c r="F353" s="41"/>
      <c r="G353" s="75"/>
      <c r="H353" s="75"/>
      <c r="I353" s="76"/>
      <c r="J353" s="7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39"/>
      <c r="B354" s="39"/>
      <c r="C354" s="74"/>
      <c r="D354" s="40"/>
      <c r="E354" s="41"/>
      <c r="F354" s="41"/>
      <c r="G354" s="75"/>
      <c r="H354" s="75"/>
      <c r="I354" s="76"/>
      <c r="J354" s="7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39"/>
      <c r="B355" s="39"/>
      <c r="C355" s="74"/>
      <c r="D355" s="40"/>
      <c r="E355" s="41"/>
      <c r="F355" s="41"/>
      <c r="G355" s="75"/>
      <c r="H355" s="75"/>
      <c r="I355" s="76"/>
      <c r="J355" s="7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39"/>
      <c r="B356" s="39"/>
      <c r="C356" s="74"/>
      <c r="D356" s="40"/>
      <c r="E356" s="41"/>
      <c r="F356" s="41"/>
      <c r="G356" s="75"/>
      <c r="H356" s="75"/>
      <c r="I356" s="76"/>
      <c r="J356" s="7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39"/>
      <c r="B357" s="39"/>
      <c r="C357" s="74"/>
      <c r="D357" s="40"/>
      <c r="E357" s="41"/>
      <c r="F357" s="41"/>
      <c r="G357" s="75"/>
      <c r="H357" s="75"/>
      <c r="I357" s="76"/>
      <c r="J357" s="7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39"/>
      <c r="B358" s="39"/>
      <c r="C358" s="74"/>
      <c r="D358" s="40"/>
      <c r="E358" s="41"/>
      <c r="F358" s="41"/>
      <c r="G358" s="75"/>
      <c r="H358" s="75"/>
      <c r="I358" s="76"/>
      <c r="J358" s="7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39"/>
      <c r="B359" s="39"/>
      <c r="C359" s="74"/>
      <c r="D359" s="40"/>
      <c r="E359" s="41"/>
      <c r="F359" s="41"/>
      <c r="G359" s="75"/>
      <c r="H359" s="75"/>
      <c r="I359" s="76"/>
      <c r="J359" s="7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39"/>
      <c r="B360" s="39"/>
      <c r="C360" s="74"/>
      <c r="D360" s="40"/>
      <c r="E360" s="41"/>
      <c r="F360" s="41"/>
      <c r="G360" s="75"/>
      <c r="H360" s="75"/>
      <c r="I360" s="76"/>
      <c r="J360" s="7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39"/>
      <c r="B361" s="39"/>
      <c r="C361" s="74"/>
      <c r="D361" s="40"/>
      <c r="E361" s="41"/>
      <c r="F361" s="41"/>
      <c r="G361" s="75"/>
      <c r="H361" s="75"/>
      <c r="I361" s="76"/>
      <c r="J361" s="7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39"/>
      <c r="B362" s="39"/>
      <c r="C362" s="74"/>
      <c r="D362" s="40"/>
      <c r="E362" s="41"/>
      <c r="F362" s="41"/>
      <c r="G362" s="75"/>
      <c r="H362" s="75"/>
      <c r="I362" s="76"/>
      <c r="J362" s="7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39"/>
      <c r="B363" s="39"/>
      <c r="C363" s="74"/>
      <c r="D363" s="40"/>
      <c r="E363" s="41"/>
      <c r="F363" s="41"/>
      <c r="G363" s="75"/>
      <c r="H363" s="75"/>
      <c r="I363" s="76"/>
      <c r="J363" s="7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39"/>
      <c r="B364" s="39"/>
      <c r="C364" s="74"/>
      <c r="D364" s="40"/>
      <c r="E364" s="41"/>
      <c r="F364" s="41"/>
      <c r="G364" s="75"/>
      <c r="H364" s="75"/>
      <c r="I364" s="76"/>
      <c r="J364" s="7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39"/>
      <c r="B365" s="39"/>
      <c r="C365" s="74"/>
      <c r="D365" s="40"/>
      <c r="E365" s="41"/>
      <c r="F365" s="41"/>
      <c r="G365" s="75"/>
      <c r="H365" s="75"/>
      <c r="I365" s="76"/>
      <c r="J365" s="7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39"/>
      <c r="B366" s="39"/>
      <c r="C366" s="74"/>
      <c r="D366" s="40"/>
      <c r="E366" s="41"/>
      <c r="F366" s="41"/>
      <c r="G366" s="75"/>
      <c r="H366" s="75"/>
      <c r="I366" s="76"/>
      <c r="J366" s="7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39"/>
      <c r="B367" s="39"/>
      <c r="C367" s="74"/>
      <c r="D367" s="40"/>
      <c r="E367" s="41"/>
      <c r="F367" s="41"/>
      <c r="G367" s="75"/>
      <c r="H367" s="75"/>
      <c r="I367" s="76"/>
      <c r="J367" s="7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39"/>
      <c r="B368" s="39"/>
      <c r="C368" s="74"/>
      <c r="D368" s="40"/>
      <c r="E368" s="41"/>
      <c r="F368" s="41"/>
      <c r="G368" s="75"/>
      <c r="H368" s="75"/>
      <c r="I368" s="76"/>
      <c r="J368" s="7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39"/>
      <c r="B369" s="39"/>
      <c r="C369" s="74"/>
      <c r="D369" s="40"/>
      <c r="E369" s="41"/>
      <c r="F369" s="41"/>
      <c r="G369" s="75"/>
      <c r="H369" s="75"/>
      <c r="I369" s="76"/>
      <c r="J369" s="7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39"/>
      <c r="B370" s="39"/>
      <c r="C370" s="74"/>
      <c r="D370" s="40"/>
      <c r="E370" s="41"/>
      <c r="F370" s="41"/>
      <c r="G370" s="75"/>
      <c r="H370" s="75"/>
      <c r="I370" s="76"/>
      <c r="J370" s="7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39"/>
      <c r="B371" s="39"/>
      <c r="C371" s="74"/>
      <c r="D371" s="40"/>
      <c r="E371" s="41"/>
      <c r="F371" s="41"/>
      <c r="G371" s="75"/>
      <c r="H371" s="75"/>
      <c r="I371" s="76"/>
      <c r="J371" s="7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39"/>
      <c r="B372" s="39"/>
      <c r="C372" s="74"/>
      <c r="D372" s="40"/>
      <c r="E372" s="41"/>
      <c r="F372" s="41"/>
      <c r="G372" s="75"/>
      <c r="H372" s="75"/>
      <c r="I372" s="76"/>
      <c r="J372" s="7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39"/>
      <c r="B373" s="39"/>
      <c r="C373" s="74"/>
      <c r="D373" s="40"/>
      <c r="E373" s="41"/>
      <c r="F373" s="41"/>
      <c r="G373" s="75"/>
      <c r="H373" s="75"/>
      <c r="I373" s="76"/>
      <c r="J373" s="7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39"/>
      <c r="B374" s="39"/>
      <c r="C374" s="74"/>
      <c r="D374" s="40"/>
      <c r="E374" s="41"/>
      <c r="F374" s="41"/>
      <c r="G374" s="75"/>
      <c r="H374" s="75"/>
      <c r="I374" s="76"/>
      <c r="J374" s="7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39"/>
      <c r="B375" s="39"/>
      <c r="C375" s="74"/>
      <c r="D375" s="40"/>
      <c r="E375" s="41"/>
      <c r="F375" s="41"/>
      <c r="G375" s="75"/>
      <c r="H375" s="75"/>
      <c r="I375" s="76"/>
      <c r="J375" s="7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39"/>
      <c r="B376" s="39"/>
      <c r="C376" s="74"/>
      <c r="D376" s="40"/>
      <c r="E376" s="41"/>
      <c r="F376" s="41"/>
      <c r="G376" s="75"/>
      <c r="H376" s="75"/>
      <c r="I376" s="76"/>
      <c r="J376" s="7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39"/>
      <c r="B377" s="39"/>
      <c r="C377" s="74"/>
      <c r="D377" s="40"/>
      <c r="E377" s="41"/>
      <c r="F377" s="41"/>
      <c r="G377" s="75"/>
      <c r="H377" s="75"/>
      <c r="I377" s="76"/>
      <c r="J377" s="7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39"/>
      <c r="B378" s="39"/>
      <c r="C378" s="74"/>
      <c r="D378" s="40"/>
      <c r="E378" s="41"/>
      <c r="F378" s="41"/>
      <c r="G378" s="75"/>
      <c r="H378" s="75"/>
      <c r="I378" s="76"/>
      <c r="J378" s="7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39"/>
      <c r="B379" s="39"/>
      <c r="C379" s="74"/>
      <c r="D379" s="40"/>
      <c r="E379" s="41"/>
      <c r="F379" s="41"/>
      <c r="G379" s="75"/>
      <c r="H379" s="75"/>
      <c r="I379" s="76"/>
      <c r="J379" s="7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39"/>
      <c r="B380" s="39"/>
      <c r="C380" s="74"/>
      <c r="D380" s="40"/>
      <c r="E380" s="41"/>
      <c r="F380" s="41"/>
      <c r="G380" s="75"/>
      <c r="H380" s="75"/>
      <c r="I380" s="76"/>
      <c r="J380" s="7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39"/>
      <c r="B381" s="39"/>
      <c r="C381" s="74"/>
      <c r="D381" s="40"/>
      <c r="E381" s="41"/>
      <c r="F381" s="41"/>
      <c r="G381" s="75"/>
      <c r="H381" s="75"/>
      <c r="I381" s="76"/>
      <c r="J381" s="7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39"/>
      <c r="B382" s="39"/>
      <c r="C382" s="74"/>
      <c r="D382" s="40"/>
      <c r="E382" s="41"/>
      <c r="F382" s="41"/>
      <c r="G382" s="75"/>
      <c r="H382" s="75"/>
      <c r="I382" s="76"/>
      <c r="J382" s="7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39"/>
      <c r="B383" s="39"/>
      <c r="C383" s="74"/>
      <c r="D383" s="40"/>
      <c r="E383" s="41"/>
      <c r="F383" s="41"/>
      <c r="G383" s="75"/>
      <c r="H383" s="75"/>
      <c r="I383" s="76"/>
      <c r="J383" s="7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39"/>
      <c r="B384" s="39"/>
      <c r="C384" s="74"/>
      <c r="D384" s="40"/>
      <c r="E384" s="41"/>
      <c r="F384" s="41"/>
      <c r="G384" s="75"/>
      <c r="H384" s="75"/>
      <c r="I384" s="76"/>
      <c r="J384" s="7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39"/>
      <c r="B385" s="39"/>
      <c r="C385" s="74"/>
      <c r="D385" s="40"/>
      <c r="E385" s="41"/>
      <c r="F385" s="41"/>
      <c r="G385" s="75"/>
      <c r="H385" s="75"/>
      <c r="I385" s="76"/>
      <c r="J385" s="7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39"/>
      <c r="B386" s="39"/>
      <c r="C386" s="74"/>
      <c r="D386" s="40"/>
      <c r="E386" s="41"/>
      <c r="F386" s="41"/>
      <c r="G386" s="75"/>
      <c r="H386" s="75"/>
      <c r="I386" s="76"/>
      <c r="J386" s="7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39"/>
      <c r="B387" s="39"/>
      <c r="C387" s="74"/>
      <c r="D387" s="40"/>
      <c r="E387" s="41"/>
      <c r="F387" s="41"/>
      <c r="G387" s="75"/>
      <c r="H387" s="75"/>
      <c r="I387" s="76"/>
      <c r="J387" s="7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39"/>
      <c r="B388" s="39"/>
      <c r="C388" s="74"/>
      <c r="D388" s="40"/>
      <c r="E388" s="41"/>
      <c r="F388" s="41"/>
      <c r="G388" s="75"/>
      <c r="H388" s="75"/>
      <c r="I388" s="76"/>
      <c r="J388" s="7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39"/>
      <c r="B389" s="39"/>
      <c r="C389" s="74"/>
      <c r="D389" s="40"/>
      <c r="E389" s="41"/>
      <c r="F389" s="41"/>
      <c r="G389" s="75"/>
      <c r="H389" s="75"/>
      <c r="I389" s="76"/>
      <c r="J389" s="7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39"/>
      <c r="B390" s="39"/>
      <c r="C390" s="74"/>
      <c r="D390" s="40"/>
      <c r="E390" s="41"/>
      <c r="F390" s="41"/>
      <c r="G390" s="75"/>
      <c r="H390" s="75"/>
      <c r="I390" s="76"/>
      <c r="J390" s="7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39"/>
      <c r="B391" s="39"/>
      <c r="C391" s="74"/>
      <c r="D391" s="40"/>
      <c r="E391" s="41"/>
      <c r="F391" s="41"/>
      <c r="G391" s="75"/>
      <c r="H391" s="75"/>
      <c r="I391" s="76"/>
      <c r="J391" s="7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39"/>
      <c r="B392" s="39"/>
      <c r="C392" s="74"/>
      <c r="D392" s="40"/>
      <c r="E392" s="41"/>
      <c r="F392" s="41"/>
      <c r="G392" s="75"/>
      <c r="H392" s="75"/>
      <c r="I392" s="76"/>
      <c r="J392" s="7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39"/>
      <c r="B393" s="39"/>
      <c r="C393" s="74"/>
      <c r="D393" s="40"/>
      <c r="E393" s="41"/>
      <c r="F393" s="41"/>
      <c r="G393" s="75"/>
      <c r="H393" s="75"/>
      <c r="I393" s="76"/>
      <c r="J393" s="7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39"/>
      <c r="B394" s="39"/>
      <c r="C394" s="74"/>
      <c r="D394" s="40"/>
      <c r="E394" s="41"/>
      <c r="F394" s="41"/>
      <c r="G394" s="75"/>
      <c r="H394" s="75"/>
      <c r="I394" s="76"/>
      <c r="J394" s="7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39"/>
      <c r="B395" s="39"/>
      <c r="C395" s="74"/>
      <c r="D395" s="40"/>
      <c r="E395" s="41"/>
      <c r="F395" s="41"/>
      <c r="G395" s="75"/>
      <c r="H395" s="75"/>
      <c r="I395" s="76"/>
      <c r="J395" s="7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39"/>
      <c r="B396" s="39"/>
      <c r="C396" s="74"/>
      <c r="D396" s="40"/>
      <c r="E396" s="41"/>
      <c r="F396" s="41"/>
      <c r="G396" s="75"/>
      <c r="H396" s="75"/>
      <c r="I396" s="76"/>
      <c r="J396" s="7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39"/>
      <c r="B397" s="39"/>
      <c r="C397" s="74"/>
      <c r="D397" s="40"/>
      <c r="E397" s="41"/>
      <c r="F397" s="41"/>
      <c r="G397" s="75"/>
      <c r="H397" s="75"/>
      <c r="I397" s="76"/>
      <c r="J397" s="7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39"/>
      <c r="B398" s="39"/>
      <c r="C398" s="74"/>
      <c r="D398" s="40"/>
      <c r="E398" s="41"/>
      <c r="F398" s="41"/>
      <c r="G398" s="75"/>
      <c r="H398" s="75"/>
      <c r="I398" s="76"/>
      <c r="J398" s="7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39"/>
      <c r="B399" s="39"/>
      <c r="C399" s="74"/>
      <c r="D399" s="40"/>
      <c r="E399" s="41"/>
      <c r="F399" s="41"/>
      <c r="G399" s="75"/>
      <c r="H399" s="75"/>
      <c r="I399" s="76"/>
      <c r="J399" s="7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39"/>
      <c r="B400" s="39"/>
      <c r="C400" s="74"/>
      <c r="D400" s="40"/>
      <c r="E400" s="41"/>
      <c r="F400" s="41"/>
      <c r="G400" s="75"/>
      <c r="H400" s="75"/>
      <c r="I400" s="76"/>
      <c r="J400" s="7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39"/>
      <c r="B401" s="39"/>
      <c r="C401" s="74"/>
      <c r="D401" s="40"/>
      <c r="E401" s="41"/>
      <c r="F401" s="41"/>
      <c r="G401" s="75"/>
      <c r="H401" s="75"/>
      <c r="I401" s="76"/>
      <c r="J401" s="7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39"/>
      <c r="B402" s="39"/>
      <c r="C402" s="74"/>
      <c r="D402" s="40"/>
      <c r="E402" s="41"/>
      <c r="F402" s="41"/>
      <c r="G402" s="75"/>
      <c r="H402" s="75"/>
      <c r="I402" s="76"/>
      <c r="J402" s="7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39"/>
      <c r="B403" s="39"/>
      <c r="C403" s="74"/>
      <c r="D403" s="40"/>
      <c r="E403" s="41"/>
      <c r="F403" s="41"/>
      <c r="G403" s="75"/>
      <c r="H403" s="75"/>
      <c r="I403" s="76"/>
      <c r="J403" s="7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39"/>
      <c r="B404" s="39"/>
      <c r="C404" s="74"/>
      <c r="D404" s="40"/>
      <c r="E404" s="41"/>
      <c r="F404" s="41"/>
      <c r="G404" s="75"/>
      <c r="H404" s="75"/>
      <c r="I404" s="76"/>
      <c r="J404" s="7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39"/>
      <c r="B405" s="39"/>
      <c r="C405" s="74"/>
      <c r="D405" s="40"/>
      <c r="E405" s="41"/>
      <c r="F405" s="41"/>
      <c r="G405" s="75"/>
      <c r="H405" s="75"/>
      <c r="I405" s="76"/>
      <c r="J405" s="7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39"/>
      <c r="B406" s="39"/>
      <c r="C406" s="74"/>
      <c r="D406" s="40"/>
      <c r="E406" s="41"/>
      <c r="F406" s="41"/>
      <c r="G406" s="75"/>
      <c r="H406" s="75"/>
      <c r="I406" s="76"/>
      <c r="J406" s="7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39"/>
      <c r="B407" s="39"/>
      <c r="C407" s="74"/>
      <c r="D407" s="40"/>
      <c r="E407" s="41"/>
      <c r="F407" s="41"/>
      <c r="G407" s="75"/>
      <c r="H407" s="75"/>
      <c r="I407" s="76"/>
      <c r="J407" s="7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39"/>
      <c r="B408" s="39"/>
      <c r="C408" s="74"/>
      <c r="D408" s="40"/>
      <c r="E408" s="41"/>
      <c r="F408" s="41"/>
      <c r="G408" s="75"/>
      <c r="H408" s="75"/>
      <c r="I408" s="76"/>
      <c r="J408" s="7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39"/>
      <c r="B409" s="39"/>
      <c r="C409" s="74"/>
      <c r="D409" s="40"/>
      <c r="E409" s="41"/>
      <c r="F409" s="41"/>
      <c r="G409" s="75"/>
      <c r="H409" s="75"/>
      <c r="I409" s="76"/>
      <c r="J409" s="7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39"/>
      <c r="B410" s="39"/>
      <c r="C410" s="74"/>
      <c r="D410" s="40"/>
      <c r="E410" s="41"/>
      <c r="F410" s="41"/>
      <c r="G410" s="75"/>
      <c r="H410" s="75"/>
      <c r="I410" s="76"/>
      <c r="J410" s="7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39"/>
      <c r="B411" s="39"/>
      <c r="C411" s="74"/>
      <c r="D411" s="40"/>
      <c r="E411" s="41"/>
      <c r="F411" s="41"/>
      <c r="G411" s="75"/>
      <c r="H411" s="75"/>
      <c r="I411" s="76"/>
      <c r="J411" s="7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39"/>
      <c r="B412" s="39"/>
      <c r="C412" s="74"/>
      <c r="D412" s="40"/>
      <c r="E412" s="41"/>
      <c r="F412" s="41"/>
      <c r="G412" s="75"/>
      <c r="H412" s="75"/>
      <c r="I412" s="76"/>
      <c r="J412" s="7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39"/>
      <c r="B413" s="39"/>
      <c r="C413" s="74"/>
      <c r="D413" s="40"/>
      <c r="E413" s="41"/>
      <c r="F413" s="41"/>
      <c r="G413" s="75"/>
      <c r="H413" s="75"/>
      <c r="I413" s="76"/>
      <c r="J413" s="7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39"/>
      <c r="B414" s="39"/>
      <c r="C414" s="74"/>
      <c r="D414" s="40"/>
      <c r="E414" s="41"/>
      <c r="F414" s="41"/>
      <c r="G414" s="75"/>
      <c r="H414" s="75"/>
      <c r="I414" s="76"/>
      <c r="J414" s="7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39"/>
      <c r="B415" s="39"/>
      <c r="C415" s="74"/>
      <c r="D415" s="40"/>
      <c r="E415" s="41"/>
      <c r="F415" s="41"/>
      <c r="G415" s="75"/>
      <c r="H415" s="75"/>
      <c r="I415" s="76"/>
      <c r="J415" s="7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39"/>
      <c r="B416" s="39"/>
      <c r="C416" s="74"/>
      <c r="D416" s="40"/>
      <c r="E416" s="41"/>
      <c r="F416" s="41"/>
      <c r="G416" s="75"/>
      <c r="H416" s="75"/>
      <c r="I416" s="76"/>
      <c r="J416" s="7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39"/>
      <c r="B417" s="39"/>
      <c r="C417" s="74"/>
      <c r="D417" s="40"/>
      <c r="E417" s="41"/>
      <c r="F417" s="41"/>
      <c r="G417" s="75"/>
      <c r="H417" s="75"/>
      <c r="I417" s="76"/>
      <c r="J417" s="7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39"/>
      <c r="B418" s="39"/>
      <c r="C418" s="74"/>
      <c r="D418" s="40"/>
      <c r="E418" s="41"/>
      <c r="F418" s="41"/>
      <c r="G418" s="75"/>
      <c r="H418" s="75"/>
      <c r="I418" s="76"/>
      <c r="J418" s="7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39"/>
      <c r="B419" s="39"/>
      <c r="C419" s="74"/>
      <c r="D419" s="40"/>
      <c r="E419" s="41"/>
      <c r="F419" s="41"/>
      <c r="G419" s="75"/>
      <c r="H419" s="75"/>
      <c r="I419" s="76"/>
      <c r="J419" s="7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39"/>
      <c r="B420" s="39"/>
      <c r="C420" s="74"/>
      <c r="D420" s="40"/>
      <c r="E420" s="41"/>
      <c r="F420" s="41"/>
      <c r="G420" s="75"/>
      <c r="H420" s="75"/>
      <c r="I420" s="76"/>
      <c r="J420" s="7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39"/>
      <c r="B421" s="39"/>
      <c r="C421" s="74"/>
      <c r="D421" s="40"/>
      <c r="E421" s="41"/>
      <c r="F421" s="41"/>
      <c r="G421" s="75"/>
      <c r="H421" s="75"/>
      <c r="I421" s="76"/>
      <c r="J421" s="7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39"/>
      <c r="B422" s="39"/>
      <c r="C422" s="74"/>
      <c r="D422" s="40"/>
      <c r="E422" s="41"/>
      <c r="F422" s="41"/>
      <c r="G422" s="75"/>
      <c r="H422" s="75"/>
      <c r="I422" s="76"/>
      <c r="J422" s="7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39"/>
      <c r="B423" s="39"/>
      <c r="C423" s="74"/>
      <c r="D423" s="40"/>
      <c r="E423" s="41"/>
      <c r="F423" s="41"/>
      <c r="G423" s="75"/>
      <c r="H423" s="75"/>
      <c r="I423" s="76"/>
      <c r="J423" s="7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39"/>
      <c r="B424" s="39"/>
      <c r="C424" s="74"/>
      <c r="D424" s="40"/>
      <c r="E424" s="41"/>
      <c r="F424" s="41"/>
      <c r="G424" s="75"/>
      <c r="H424" s="75"/>
      <c r="I424" s="76"/>
      <c r="J424" s="7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39"/>
      <c r="B425" s="39"/>
      <c r="C425" s="74"/>
      <c r="D425" s="40"/>
      <c r="E425" s="41"/>
      <c r="F425" s="41"/>
      <c r="G425" s="75"/>
      <c r="H425" s="75"/>
      <c r="I425" s="76"/>
      <c r="J425" s="7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39"/>
      <c r="B426" s="39"/>
      <c r="C426" s="74"/>
      <c r="D426" s="40"/>
      <c r="E426" s="41"/>
      <c r="F426" s="41"/>
      <c r="G426" s="75"/>
      <c r="H426" s="75"/>
      <c r="I426" s="76"/>
      <c r="J426" s="7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39"/>
      <c r="B427" s="39"/>
      <c r="C427" s="74"/>
      <c r="D427" s="40"/>
      <c r="E427" s="41"/>
      <c r="F427" s="41"/>
      <c r="G427" s="75"/>
      <c r="H427" s="75"/>
      <c r="I427" s="76"/>
      <c r="J427" s="7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39"/>
      <c r="B428" s="39"/>
      <c r="C428" s="74"/>
      <c r="D428" s="40"/>
      <c r="E428" s="41"/>
      <c r="F428" s="41"/>
      <c r="G428" s="75"/>
      <c r="H428" s="75"/>
      <c r="I428" s="76"/>
      <c r="J428" s="7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39"/>
      <c r="B429" s="39"/>
      <c r="C429" s="74"/>
      <c r="D429" s="40"/>
      <c r="E429" s="41"/>
      <c r="F429" s="41"/>
      <c r="G429" s="75"/>
      <c r="H429" s="75"/>
      <c r="I429" s="76"/>
      <c r="J429" s="7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39"/>
      <c r="B430" s="39"/>
      <c r="C430" s="74"/>
      <c r="D430" s="40"/>
      <c r="E430" s="41"/>
      <c r="F430" s="41"/>
      <c r="G430" s="75"/>
      <c r="H430" s="75"/>
      <c r="I430" s="76"/>
      <c r="J430" s="7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39"/>
      <c r="B431" s="39"/>
      <c r="C431" s="74"/>
      <c r="D431" s="40"/>
      <c r="E431" s="41"/>
      <c r="F431" s="41"/>
      <c r="G431" s="75"/>
      <c r="H431" s="75"/>
      <c r="I431" s="76"/>
      <c r="J431" s="7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39"/>
      <c r="B432" s="39"/>
      <c r="C432" s="74"/>
      <c r="D432" s="40"/>
      <c r="E432" s="41"/>
      <c r="F432" s="41"/>
      <c r="G432" s="75"/>
      <c r="H432" s="75"/>
      <c r="I432" s="76"/>
      <c r="J432" s="7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39"/>
      <c r="B433" s="39"/>
      <c r="C433" s="74"/>
      <c r="D433" s="40"/>
      <c r="E433" s="41"/>
      <c r="F433" s="41"/>
      <c r="G433" s="75"/>
      <c r="H433" s="75"/>
      <c r="I433" s="76"/>
      <c r="J433" s="7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39"/>
      <c r="B434" s="39"/>
      <c r="C434" s="74"/>
      <c r="D434" s="40"/>
      <c r="E434" s="41"/>
      <c r="F434" s="41"/>
      <c r="G434" s="75"/>
      <c r="H434" s="75"/>
      <c r="I434" s="76"/>
      <c r="J434" s="7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39"/>
      <c r="B435" s="39"/>
      <c r="C435" s="74"/>
      <c r="D435" s="40"/>
      <c r="E435" s="41"/>
      <c r="F435" s="41"/>
      <c r="G435" s="75"/>
      <c r="H435" s="75"/>
      <c r="I435" s="76"/>
      <c r="J435" s="7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39"/>
      <c r="B436" s="39"/>
      <c r="C436" s="74"/>
      <c r="D436" s="40"/>
      <c r="E436" s="41"/>
      <c r="F436" s="41"/>
      <c r="G436" s="75"/>
      <c r="H436" s="75"/>
      <c r="I436" s="76"/>
      <c r="J436" s="7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39"/>
      <c r="B437" s="39"/>
      <c r="C437" s="74"/>
      <c r="D437" s="40"/>
      <c r="E437" s="41"/>
      <c r="F437" s="41"/>
      <c r="G437" s="75"/>
      <c r="H437" s="75"/>
      <c r="I437" s="76"/>
      <c r="J437" s="7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39"/>
      <c r="B438" s="39"/>
      <c r="C438" s="74"/>
      <c r="D438" s="40"/>
      <c r="E438" s="41"/>
      <c r="F438" s="41"/>
      <c r="G438" s="75"/>
      <c r="H438" s="75"/>
      <c r="I438" s="76"/>
      <c r="J438" s="7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39"/>
      <c r="B439" s="39"/>
      <c r="C439" s="74"/>
      <c r="D439" s="40"/>
      <c r="E439" s="41"/>
      <c r="F439" s="41"/>
      <c r="G439" s="75"/>
      <c r="H439" s="75"/>
      <c r="I439" s="76"/>
      <c r="J439" s="7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39"/>
      <c r="B440" s="39"/>
      <c r="C440" s="74"/>
      <c r="D440" s="40"/>
      <c r="E440" s="41"/>
      <c r="F440" s="41"/>
      <c r="G440" s="75"/>
      <c r="H440" s="75"/>
      <c r="I440" s="76"/>
      <c r="J440" s="7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39"/>
      <c r="B441" s="39"/>
      <c r="C441" s="74"/>
      <c r="D441" s="40"/>
      <c r="E441" s="41"/>
      <c r="F441" s="41"/>
      <c r="G441" s="75"/>
      <c r="H441" s="75"/>
      <c r="I441" s="76"/>
      <c r="J441" s="7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39"/>
      <c r="B442" s="39"/>
      <c r="C442" s="74"/>
      <c r="D442" s="40"/>
      <c r="E442" s="41"/>
      <c r="F442" s="41"/>
      <c r="G442" s="75"/>
      <c r="H442" s="75"/>
      <c r="I442" s="76"/>
      <c r="J442" s="7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39"/>
      <c r="B443" s="39"/>
      <c r="C443" s="74"/>
      <c r="D443" s="40"/>
      <c r="E443" s="41"/>
      <c r="F443" s="41"/>
      <c r="G443" s="75"/>
      <c r="H443" s="75"/>
      <c r="I443" s="76"/>
      <c r="J443" s="7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39"/>
      <c r="B444" s="39"/>
      <c r="C444" s="74"/>
      <c r="D444" s="40"/>
      <c r="E444" s="41"/>
      <c r="F444" s="41"/>
      <c r="G444" s="75"/>
      <c r="H444" s="75"/>
      <c r="I444" s="76"/>
      <c r="J444" s="7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39"/>
      <c r="B445" s="39"/>
      <c r="C445" s="74"/>
      <c r="D445" s="40"/>
      <c r="E445" s="41"/>
      <c r="F445" s="41"/>
      <c r="G445" s="75"/>
      <c r="H445" s="75"/>
      <c r="I445" s="76"/>
      <c r="J445" s="7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39"/>
      <c r="B446" s="39"/>
      <c r="C446" s="74"/>
      <c r="D446" s="40"/>
      <c r="E446" s="41"/>
      <c r="F446" s="41"/>
      <c r="G446" s="75"/>
      <c r="H446" s="75"/>
      <c r="I446" s="76"/>
      <c r="J446" s="7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39"/>
      <c r="B447" s="39"/>
      <c r="C447" s="74"/>
      <c r="D447" s="40"/>
      <c r="E447" s="41"/>
      <c r="F447" s="41"/>
      <c r="G447" s="75"/>
      <c r="H447" s="75"/>
      <c r="I447" s="76"/>
      <c r="J447" s="7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39"/>
      <c r="B448" s="39"/>
      <c r="C448" s="74"/>
      <c r="D448" s="40"/>
      <c r="E448" s="41"/>
      <c r="F448" s="41"/>
      <c r="G448" s="75"/>
      <c r="H448" s="75"/>
      <c r="I448" s="76"/>
      <c r="J448" s="7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39"/>
      <c r="B449" s="39"/>
      <c r="C449" s="74"/>
      <c r="D449" s="40"/>
      <c r="E449" s="41"/>
      <c r="F449" s="41"/>
      <c r="G449" s="75"/>
      <c r="H449" s="75"/>
      <c r="I449" s="76"/>
      <c r="J449" s="7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39"/>
      <c r="B450" s="39"/>
      <c r="C450" s="74"/>
      <c r="D450" s="40"/>
      <c r="E450" s="41"/>
      <c r="F450" s="41"/>
      <c r="G450" s="75"/>
      <c r="H450" s="75"/>
      <c r="I450" s="76"/>
      <c r="J450" s="7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39"/>
      <c r="B451" s="39"/>
      <c r="C451" s="74"/>
      <c r="D451" s="40"/>
      <c r="E451" s="41"/>
      <c r="F451" s="41"/>
      <c r="G451" s="75"/>
      <c r="H451" s="75"/>
      <c r="I451" s="76"/>
      <c r="J451" s="7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39"/>
      <c r="B452" s="39"/>
      <c r="C452" s="74"/>
      <c r="D452" s="40"/>
      <c r="E452" s="41"/>
      <c r="F452" s="41"/>
      <c r="G452" s="75"/>
      <c r="H452" s="75"/>
      <c r="I452" s="76"/>
      <c r="J452" s="7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39"/>
      <c r="B453" s="39"/>
      <c r="C453" s="74"/>
      <c r="D453" s="40"/>
      <c r="E453" s="41"/>
      <c r="F453" s="41"/>
      <c r="G453" s="75"/>
      <c r="H453" s="75"/>
      <c r="I453" s="76"/>
      <c r="J453" s="7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39"/>
      <c r="B454" s="39"/>
      <c r="C454" s="74"/>
      <c r="D454" s="40"/>
      <c r="E454" s="41"/>
      <c r="F454" s="41"/>
      <c r="G454" s="75"/>
      <c r="H454" s="75"/>
      <c r="I454" s="76"/>
      <c r="J454" s="7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39"/>
      <c r="B455" s="39"/>
      <c r="C455" s="74"/>
      <c r="D455" s="40"/>
      <c r="E455" s="41"/>
      <c r="F455" s="41"/>
      <c r="G455" s="75"/>
      <c r="H455" s="75"/>
      <c r="I455" s="76"/>
      <c r="J455" s="7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39"/>
      <c r="B456" s="39"/>
      <c r="C456" s="74"/>
      <c r="D456" s="40"/>
      <c r="E456" s="41"/>
      <c r="F456" s="41"/>
      <c r="G456" s="75"/>
      <c r="H456" s="75"/>
      <c r="I456" s="76"/>
      <c r="J456" s="7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39"/>
      <c r="B457" s="39"/>
      <c r="C457" s="74"/>
      <c r="D457" s="40"/>
      <c r="E457" s="41"/>
      <c r="F457" s="41"/>
      <c r="G457" s="75"/>
      <c r="H457" s="75"/>
      <c r="I457" s="76"/>
      <c r="J457" s="7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39"/>
      <c r="B458" s="39"/>
      <c r="C458" s="74"/>
      <c r="D458" s="40"/>
      <c r="E458" s="41"/>
      <c r="F458" s="41"/>
      <c r="G458" s="75"/>
      <c r="H458" s="75"/>
      <c r="I458" s="76"/>
      <c r="J458" s="7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39"/>
      <c r="B459" s="39"/>
      <c r="C459" s="74"/>
      <c r="D459" s="40"/>
      <c r="E459" s="41"/>
      <c r="F459" s="41"/>
      <c r="G459" s="75"/>
      <c r="H459" s="75"/>
      <c r="I459" s="76"/>
      <c r="J459" s="7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39"/>
      <c r="B460" s="39"/>
      <c r="C460" s="74"/>
      <c r="D460" s="40"/>
      <c r="E460" s="41"/>
      <c r="F460" s="41"/>
      <c r="G460" s="75"/>
      <c r="H460" s="75"/>
      <c r="I460" s="76"/>
      <c r="J460" s="7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39"/>
      <c r="B461" s="39"/>
      <c r="C461" s="74"/>
      <c r="D461" s="40"/>
      <c r="E461" s="41"/>
      <c r="F461" s="41"/>
      <c r="G461" s="75"/>
      <c r="H461" s="75"/>
      <c r="I461" s="76"/>
      <c r="J461" s="7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39"/>
      <c r="B462" s="39"/>
      <c r="C462" s="74"/>
      <c r="D462" s="40"/>
      <c r="E462" s="41"/>
      <c r="F462" s="41"/>
      <c r="G462" s="75"/>
      <c r="H462" s="75"/>
      <c r="I462" s="76"/>
      <c r="J462" s="7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39"/>
      <c r="B463" s="39"/>
      <c r="C463" s="74"/>
      <c r="D463" s="40"/>
      <c r="E463" s="41"/>
      <c r="F463" s="41"/>
      <c r="G463" s="75"/>
      <c r="H463" s="75"/>
      <c r="I463" s="76"/>
      <c r="J463" s="7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39"/>
      <c r="B464" s="39"/>
      <c r="C464" s="74"/>
      <c r="D464" s="40"/>
      <c r="E464" s="41"/>
      <c r="F464" s="41"/>
      <c r="G464" s="75"/>
      <c r="H464" s="75"/>
      <c r="I464" s="76"/>
      <c r="J464" s="7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39"/>
      <c r="B465" s="39"/>
      <c r="C465" s="74"/>
      <c r="D465" s="40"/>
      <c r="E465" s="41"/>
      <c r="F465" s="41"/>
      <c r="G465" s="75"/>
      <c r="H465" s="75"/>
      <c r="I465" s="76"/>
      <c r="J465" s="7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39"/>
      <c r="B466" s="39"/>
      <c r="C466" s="74"/>
      <c r="D466" s="40"/>
      <c r="E466" s="41"/>
      <c r="F466" s="41"/>
      <c r="G466" s="75"/>
      <c r="H466" s="75"/>
      <c r="I466" s="76"/>
      <c r="J466" s="7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39"/>
      <c r="B467" s="39"/>
      <c r="C467" s="74"/>
      <c r="D467" s="40"/>
      <c r="E467" s="41"/>
      <c r="F467" s="41"/>
      <c r="G467" s="75"/>
      <c r="H467" s="75"/>
      <c r="I467" s="76"/>
      <c r="J467" s="7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39"/>
      <c r="B468" s="39"/>
      <c r="C468" s="74"/>
      <c r="D468" s="40"/>
      <c r="E468" s="41"/>
      <c r="F468" s="41"/>
      <c r="G468" s="75"/>
      <c r="H468" s="75"/>
      <c r="I468" s="76"/>
      <c r="J468" s="7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39"/>
      <c r="B469" s="39"/>
      <c r="C469" s="74"/>
      <c r="D469" s="40"/>
      <c r="E469" s="41"/>
      <c r="F469" s="41"/>
      <c r="G469" s="75"/>
      <c r="H469" s="75"/>
      <c r="I469" s="76"/>
      <c r="J469" s="7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39"/>
      <c r="B470" s="39"/>
      <c r="C470" s="74"/>
      <c r="D470" s="40"/>
      <c r="E470" s="41"/>
      <c r="F470" s="41"/>
      <c r="G470" s="75"/>
      <c r="H470" s="75"/>
      <c r="I470" s="76"/>
      <c r="J470" s="7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39"/>
      <c r="B471" s="39"/>
      <c r="C471" s="74"/>
      <c r="D471" s="40"/>
      <c r="E471" s="41"/>
      <c r="F471" s="41"/>
      <c r="G471" s="75"/>
      <c r="H471" s="75"/>
      <c r="I471" s="76"/>
      <c r="J471" s="7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39"/>
      <c r="B472" s="39"/>
      <c r="C472" s="74"/>
      <c r="D472" s="40"/>
      <c r="E472" s="41"/>
      <c r="F472" s="41"/>
      <c r="G472" s="75"/>
      <c r="H472" s="75"/>
      <c r="I472" s="76"/>
      <c r="J472" s="7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39"/>
      <c r="B473" s="39"/>
      <c r="C473" s="74"/>
      <c r="D473" s="40"/>
      <c r="E473" s="41"/>
      <c r="F473" s="41"/>
      <c r="G473" s="75"/>
      <c r="H473" s="75"/>
      <c r="I473" s="76"/>
      <c r="J473" s="7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39"/>
      <c r="B474" s="39"/>
      <c r="C474" s="74"/>
      <c r="D474" s="40"/>
      <c r="E474" s="41"/>
      <c r="F474" s="41"/>
      <c r="G474" s="75"/>
      <c r="H474" s="75"/>
      <c r="I474" s="76"/>
      <c r="J474" s="7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39"/>
      <c r="B475" s="39"/>
      <c r="C475" s="74"/>
      <c r="D475" s="40"/>
      <c r="E475" s="41"/>
      <c r="F475" s="41"/>
      <c r="G475" s="75"/>
      <c r="H475" s="75"/>
      <c r="I475" s="76"/>
      <c r="J475" s="7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39"/>
      <c r="B476" s="39"/>
      <c r="C476" s="74"/>
      <c r="D476" s="40"/>
      <c r="E476" s="41"/>
      <c r="F476" s="41"/>
      <c r="G476" s="75"/>
      <c r="H476" s="75"/>
      <c r="I476" s="76"/>
      <c r="J476" s="7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39"/>
      <c r="B477" s="39"/>
      <c r="C477" s="74"/>
      <c r="D477" s="40"/>
      <c r="E477" s="41"/>
      <c r="F477" s="41"/>
      <c r="G477" s="75"/>
      <c r="H477" s="75"/>
      <c r="I477" s="76"/>
      <c r="J477" s="7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39"/>
      <c r="B478" s="39"/>
      <c r="C478" s="74"/>
      <c r="D478" s="40"/>
      <c r="E478" s="41"/>
      <c r="F478" s="41"/>
      <c r="G478" s="75"/>
      <c r="H478" s="75"/>
      <c r="I478" s="76"/>
      <c r="J478" s="7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39"/>
      <c r="B479" s="39"/>
      <c r="C479" s="74"/>
      <c r="D479" s="40"/>
      <c r="E479" s="41"/>
      <c r="F479" s="41"/>
      <c r="G479" s="75"/>
      <c r="H479" s="75"/>
      <c r="I479" s="76"/>
      <c r="J479" s="7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39"/>
      <c r="B480" s="39"/>
      <c r="C480" s="74"/>
      <c r="D480" s="40"/>
      <c r="E480" s="41"/>
      <c r="F480" s="41"/>
      <c r="G480" s="75"/>
      <c r="H480" s="75"/>
      <c r="I480" s="76"/>
      <c r="J480" s="7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39"/>
      <c r="B481" s="39"/>
      <c r="C481" s="74"/>
      <c r="D481" s="40"/>
      <c r="E481" s="41"/>
      <c r="F481" s="41"/>
      <c r="G481" s="75"/>
      <c r="H481" s="75"/>
      <c r="I481" s="76"/>
      <c r="J481" s="7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39"/>
      <c r="B482" s="39"/>
      <c r="C482" s="74"/>
      <c r="D482" s="40"/>
      <c r="E482" s="41"/>
      <c r="F482" s="41"/>
      <c r="G482" s="75"/>
      <c r="H482" s="75"/>
      <c r="I482" s="76"/>
      <c r="J482" s="7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39"/>
      <c r="B483" s="39"/>
      <c r="C483" s="74"/>
      <c r="D483" s="40"/>
      <c r="E483" s="41"/>
      <c r="F483" s="41"/>
      <c r="G483" s="75"/>
      <c r="H483" s="75"/>
      <c r="I483" s="76"/>
      <c r="J483" s="7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39"/>
      <c r="B484" s="39"/>
      <c r="C484" s="74"/>
      <c r="D484" s="40"/>
      <c r="E484" s="41"/>
      <c r="F484" s="41"/>
      <c r="G484" s="75"/>
      <c r="H484" s="75"/>
      <c r="I484" s="76"/>
      <c r="J484" s="7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39"/>
      <c r="B485" s="39"/>
      <c r="C485" s="74"/>
      <c r="D485" s="40"/>
      <c r="E485" s="41"/>
      <c r="F485" s="41"/>
      <c r="G485" s="75"/>
      <c r="H485" s="75"/>
      <c r="I485" s="76"/>
      <c r="J485" s="7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39"/>
      <c r="B486" s="39"/>
      <c r="C486" s="74"/>
      <c r="D486" s="40"/>
      <c r="E486" s="41"/>
      <c r="F486" s="41"/>
      <c r="G486" s="75"/>
      <c r="H486" s="75"/>
      <c r="I486" s="76"/>
      <c r="J486" s="7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39"/>
      <c r="B487" s="39"/>
      <c r="C487" s="74"/>
      <c r="D487" s="40"/>
      <c r="E487" s="41"/>
      <c r="F487" s="41"/>
      <c r="G487" s="75"/>
      <c r="H487" s="75"/>
      <c r="I487" s="76"/>
      <c r="J487" s="7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39"/>
      <c r="B488" s="39"/>
      <c r="C488" s="74"/>
      <c r="D488" s="40"/>
      <c r="E488" s="41"/>
      <c r="F488" s="41"/>
      <c r="G488" s="75"/>
      <c r="H488" s="75"/>
      <c r="I488" s="76"/>
      <c r="J488" s="7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39"/>
      <c r="B489" s="39"/>
      <c r="C489" s="74"/>
      <c r="D489" s="40"/>
      <c r="E489" s="41"/>
      <c r="F489" s="41"/>
      <c r="G489" s="75"/>
      <c r="H489" s="75"/>
      <c r="I489" s="76"/>
      <c r="J489" s="7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39"/>
      <c r="B490" s="39"/>
      <c r="C490" s="74"/>
      <c r="D490" s="40"/>
      <c r="E490" s="41"/>
      <c r="F490" s="41"/>
      <c r="G490" s="75"/>
      <c r="H490" s="75"/>
      <c r="I490" s="76"/>
      <c r="J490" s="7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39"/>
      <c r="B491" s="39"/>
      <c r="C491" s="74"/>
      <c r="D491" s="40"/>
      <c r="E491" s="41"/>
      <c r="F491" s="41"/>
      <c r="G491" s="75"/>
      <c r="H491" s="75"/>
      <c r="I491" s="76"/>
      <c r="J491" s="7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39"/>
      <c r="B492" s="39"/>
      <c r="C492" s="74"/>
      <c r="D492" s="40"/>
      <c r="E492" s="41"/>
      <c r="F492" s="41"/>
      <c r="G492" s="75"/>
      <c r="H492" s="75"/>
      <c r="I492" s="76"/>
      <c r="J492" s="7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39"/>
      <c r="B493" s="39"/>
      <c r="C493" s="74"/>
      <c r="D493" s="40"/>
      <c r="E493" s="41"/>
      <c r="F493" s="41"/>
      <c r="G493" s="75"/>
      <c r="H493" s="75"/>
      <c r="I493" s="76"/>
      <c r="J493" s="7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39"/>
      <c r="B494" s="39"/>
      <c r="C494" s="74"/>
      <c r="D494" s="40"/>
      <c r="E494" s="41"/>
      <c r="F494" s="41"/>
      <c r="G494" s="75"/>
      <c r="H494" s="75"/>
      <c r="I494" s="76"/>
      <c r="J494" s="7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39"/>
      <c r="B495" s="39"/>
      <c r="C495" s="74"/>
      <c r="D495" s="40"/>
      <c r="E495" s="41"/>
      <c r="F495" s="41"/>
      <c r="G495" s="75"/>
      <c r="H495" s="75"/>
      <c r="I495" s="76"/>
      <c r="J495" s="7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39"/>
      <c r="B496" s="39"/>
      <c r="C496" s="74"/>
      <c r="D496" s="40"/>
      <c r="E496" s="41"/>
      <c r="F496" s="41"/>
      <c r="G496" s="75"/>
      <c r="H496" s="75"/>
      <c r="I496" s="76"/>
      <c r="J496" s="7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39"/>
      <c r="B497" s="39"/>
      <c r="C497" s="74"/>
      <c r="D497" s="40"/>
      <c r="E497" s="41"/>
      <c r="F497" s="41"/>
      <c r="G497" s="75"/>
      <c r="H497" s="75"/>
      <c r="I497" s="76"/>
      <c r="J497" s="7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39"/>
      <c r="B498" s="39"/>
      <c r="C498" s="74"/>
      <c r="D498" s="40"/>
      <c r="E498" s="41"/>
      <c r="F498" s="41"/>
      <c r="G498" s="75"/>
      <c r="H498" s="75"/>
      <c r="I498" s="76"/>
      <c r="J498" s="7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39"/>
      <c r="B499" s="39"/>
      <c r="C499" s="74"/>
      <c r="D499" s="40"/>
      <c r="E499" s="41"/>
      <c r="F499" s="41"/>
      <c r="G499" s="75"/>
      <c r="H499" s="75"/>
      <c r="I499" s="76"/>
      <c r="J499" s="7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39"/>
      <c r="B500" s="39"/>
      <c r="C500" s="74"/>
      <c r="D500" s="40"/>
      <c r="E500" s="41"/>
      <c r="F500" s="41"/>
      <c r="G500" s="75"/>
      <c r="H500" s="75"/>
      <c r="I500" s="76"/>
      <c r="J500" s="7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39"/>
      <c r="B501" s="39"/>
      <c r="C501" s="74"/>
      <c r="D501" s="40"/>
      <c r="E501" s="41"/>
      <c r="F501" s="41"/>
      <c r="G501" s="75"/>
      <c r="H501" s="75"/>
      <c r="I501" s="76"/>
      <c r="J501" s="7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39"/>
      <c r="B502" s="39"/>
      <c r="C502" s="74"/>
      <c r="D502" s="40"/>
      <c r="E502" s="41"/>
      <c r="F502" s="41"/>
      <c r="G502" s="75"/>
      <c r="H502" s="75"/>
      <c r="I502" s="76"/>
      <c r="J502" s="7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39"/>
      <c r="B503" s="39"/>
      <c r="C503" s="74"/>
      <c r="D503" s="40"/>
      <c r="E503" s="41"/>
      <c r="F503" s="41"/>
      <c r="G503" s="75"/>
      <c r="H503" s="75"/>
      <c r="I503" s="76"/>
      <c r="J503" s="7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39"/>
      <c r="B504" s="39"/>
      <c r="C504" s="74"/>
      <c r="D504" s="40"/>
      <c r="E504" s="41"/>
      <c r="F504" s="41"/>
      <c r="G504" s="75"/>
      <c r="H504" s="75"/>
      <c r="I504" s="76"/>
      <c r="J504" s="7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39"/>
      <c r="B505" s="39"/>
      <c r="C505" s="74"/>
      <c r="D505" s="40"/>
      <c r="E505" s="41"/>
      <c r="F505" s="41"/>
      <c r="G505" s="75"/>
      <c r="H505" s="75"/>
      <c r="I505" s="76"/>
      <c r="J505" s="7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39"/>
      <c r="B506" s="39"/>
      <c r="C506" s="74"/>
      <c r="D506" s="40"/>
      <c r="E506" s="41"/>
      <c r="F506" s="41"/>
      <c r="G506" s="75"/>
      <c r="H506" s="75"/>
      <c r="I506" s="76"/>
      <c r="J506" s="7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39"/>
      <c r="B507" s="39"/>
      <c r="C507" s="74"/>
      <c r="D507" s="40"/>
      <c r="E507" s="41"/>
      <c r="F507" s="41"/>
      <c r="G507" s="75"/>
      <c r="H507" s="75"/>
      <c r="I507" s="76"/>
      <c r="J507" s="7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39"/>
      <c r="B508" s="39"/>
      <c r="C508" s="74"/>
      <c r="D508" s="40"/>
      <c r="E508" s="41"/>
      <c r="F508" s="41"/>
      <c r="G508" s="75"/>
      <c r="H508" s="75"/>
      <c r="I508" s="76"/>
      <c r="J508" s="7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39"/>
      <c r="B509" s="39"/>
      <c r="C509" s="74"/>
      <c r="D509" s="40"/>
      <c r="E509" s="41"/>
      <c r="F509" s="41"/>
      <c r="G509" s="75"/>
      <c r="H509" s="75"/>
      <c r="I509" s="76"/>
      <c r="J509" s="7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39"/>
      <c r="B510" s="39"/>
      <c r="C510" s="74"/>
      <c r="D510" s="40"/>
      <c r="E510" s="41"/>
      <c r="F510" s="41"/>
      <c r="G510" s="75"/>
      <c r="H510" s="75"/>
      <c r="I510" s="76"/>
      <c r="J510" s="7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39"/>
      <c r="B511" s="39"/>
      <c r="C511" s="74"/>
      <c r="D511" s="40"/>
      <c r="E511" s="41"/>
      <c r="F511" s="41"/>
      <c r="G511" s="75"/>
      <c r="H511" s="75"/>
      <c r="I511" s="76"/>
      <c r="J511" s="7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39"/>
      <c r="B512" s="39"/>
      <c r="C512" s="74"/>
      <c r="D512" s="40"/>
      <c r="E512" s="41"/>
      <c r="F512" s="41"/>
      <c r="G512" s="75"/>
      <c r="H512" s="75"/>
      <c r="I512" s="76"/>
      <c r="J512" s="7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39"/>
      <c r="B513" s="39"/>
      <c r="C513" s="74"/>
      <c r="D513" s="40"/>
      <c r="E513" s="41"/>
      <c r="F513" s="41"/>
      <c r="G513" s="75"/>
      <c r="H513" s="75"/>
      <c r="I513" s="76"/>
      <c r="J513" s="7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39"/>
      <c r="B514" s="39"/>
      <c r="C514" s="74"/>
      <c r="D514" s="40"/>
      <c r="E514" s="41"/>
      <c r="F514" s="41"/>
      <c r="G514" s="75"/>
      <c r="H514" s="75"/>
      <c r="I514" s="76"/>
      <c r="J514" s="7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39"/>
      <c r="B515" s="39"/>
      <c r="C515" s="74"/>
      <c r="D515" s="40"/>
      <c r="E515" s="41"/>
      <c r="F515" s="41"/>
      <c r="G515" s="75"/>
      <c r="H515" s="75"/>
      <c r="I515" s="76"/>
      <c r="J515" s="7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39"/>
      <c r="B516" s="39"/>
      <c r="C516" s="74"/>
      <c r="D516" s="40"/>
      <c r="E516" s="41"/>
      <c r="F516" s="41"/>
      <c r="G516" s="75"/>
      <c r="H516" s="75"/>
      <c r="I516" s="76"/>
      <c r="J516" s="7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39"/>
      <c r="B517" s="39"/>
      <c r="C517" s="74"/>
      <c r="D517" s="40"/>
      <c r="E517" s="41"/>
      <c r="F517" s="41"/>
      <c r="G517" s="75"/>
      <c r="H517" s="75"/>
      <c r="I517" s="76"/>
      <c r="J517" s="7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39"/>
      <c r="B518" s="39"/>
      <c r="C518" s="74"/>
      <c r="D518" s="40"/>
      <c r="E518" s="41"/>
      <c r="F518" s="41"/>
      <c r="G518" s="75"/>
      <c r="H518" s="75"/>
      <c r="I518" s="76"/>
      <c r="J518" s="7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39"/>
      <c r="B519" s="39"/>
      <c r="C519" s="74"/>
      <c r="D519" s="40"/>
      <c r="E519" s="41"/>
      <c r="F519" s="41"/>
      <c r="G519" s="75"/>
      <c r="H519" s="75"/>
      <c r="I519" s="76"/>
      <c r="J519" s="7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39"/>
      <c r="B520" s="39"/>
      <c r="C520" s="74"/>
      <c r="D520" s="40"/>
      <c r="E520" s="41"/>
      <c r="F520" s="41"/>
      <c r="G520" s="75"/>
      <c r="H520" s="75"/>
      <c r="I520" s="76"/>
      <c r="J520" s="7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39"/>
      <c r="B521" s="39"/>
      <c r="C521" s="74"/>
      <c r="D521" s="40"/>
      <c r="E521" s="41"/>
      <c r="F521" s="41"/>
      <c r="G521" s="75"/>
      <c r="H521" s="75"/>
      <c r="I521" s="76"/>
      <c r="J521" s="7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39"/>
      <c r="B522" s="39"/>
      <c r="C522" s="74"/>
      <c r="D522" s="40"/>
      <c r="E522" s="41"/>
      <c r="F522" s="41"/>
      <c r="G522" s="75"/>
      <c r="H522" s="75"/>
      <c r="I522" s="76"/>
      <c r="J522" s="7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39"/>
      <c r="B523" s="39"/>
      <c r="C523" s="74"/>
      <c r="D523" s="40"/>
      <c r="E523" s="41"/>
      <c r="F523" s="41"/>
      <c r="G523" s="75"/>
      <c r="H523" s="75"/>
      <c r="I523" s="76"/>
      <c r="J523" s="7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39"/>
      <c r="B524" s="39"/>
      <c r="C524" s="74"/>
      <c r="D524" s="40"/>
      <c r="E524" s="41"/>
      <c r="F524" s="41"/>
      <c r="G524" s="75"/>
      <c r="H524" s="75"/>
      <c r="I524" s="76"/>
      <c r="J524" s="7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39"/>
      <c r="B525" s="39"/>
      <c r="C525" s="74"/>
      <c r="D525" s="40"/>
      <c r="E525" s="41"/>
      <c r="F525" s="41"/>
      <c r="G525" s="75"/>
      <c r="H525" s="75"/>
      <c r="I525" s="76"/>
      <c r="J525" s="7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39"/>
      <c r="B526" s="39"/>
      <c r="C526" s="74"/>
      <c r="D526" s="40"/>
      <c r="E526" s="41"/>
      <c r="F526" s="41"/>
      <c r="G526" s="75"/>
      <c r="H526" s="75"/>
      <c r="I526" s="76"/>
      <c r="J526" s="7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39"/>
      <c r="B527" s="39"/>
      <c r="C527" s="74"/>
      <c r="D527" s="40"/>
      <c r="E527" s="41"/>
      <c r="F527" s="41"/>
      <c r="G527" s="75"/>
      <c r="H527" s="75"/>
      <c r="I527" s="76"/>
      <c r="J527" s="7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39"/>
      <c r="B528" s="39"/>
      <c r="C528" s="74"/>
      <c r="D528" s="40"/>
      <c r="E528" s="41"/>
      <c r="F528" s="41"/>
      <c r="G528" s="75"/>
      <c r="H528" s="75"/>
      <c r="I528" s="76"/>
      <c r="J528" s="7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39"/>
      <c r="B529" s="39"/>
      <c r="C529" s="74"/>
      <c r="D529" s="40"/>
      <c r="E529" s="41"/>
      <c r="F529" s="41"/>
      <c r="G529" s="75"/>
      <c r="H529" s="75"/>
      <c r="I529" s="76"/>
      <c r="J529" s="7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39"/>
      <c r="B530" s="39"/>
      <c r="C530" s="74"/>
      <c r="D530" s="40"/>
      <c r="E530" s="41"/>
      <c r="F530" s="41"/>
      <c r="G530" s="75"/>
      <c r="H530" s="75"/>
      <c r="I530" s="76"/>
      <c r="J530" s="7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39"/>
      <c r="B531" s="39"/>
      <c r="C531" s="74"/>
      <c r="D531" s="40"/>
      <c r="E531" s="41"/>
      <c r="F531" s="41"/>
      <c r="G531" s="75"/>
      <c r="H531" s="75"/>
      <c r="I531" s="76"/>
      <c r="J531" s="7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39"/>
      <c r="B532" s="39"/>
      <c r="C532" s="74"/>
      <c r="D532" s="40"/>
      <c r="E532" s="41"/>
      <c r="F532" s="41"/>
      <c r="G532" s="75"/>
      <c r="H532" s="75"/>
      <c r="I532" s="76"/>
      <c r="J532" s="7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39"/>
      <c r="B533" s="39"/>
      <c r="C533" s="74"/>
      <c r="D533" s="40"/>
      <c r="E533" s="41"/>
      <c r="F533" s="41"/>
      <c r="G533" s="75"/>
      <c r="H533" s="75"/>
      <c r="I533" s="76"/>
      <c r="J533" s="7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39"/>
      <c r="B534" s="39"/>
      <c r="C534" s="74"/>
      <c r="D534" s="40"/>
      <c r="E534" s="41"/>
      <c r="F534" s="41"/>
      <c r="G534" s="75"/>
      <c r="H534" s="75"/>
      <c r="I534" s="76"/>
      <c r="J534" s="7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39"/>
      <c r="B535" s="39"/>
      <c r="C535" s="74"/>
      <c r="D535" s="40"/>
      <c r="E535" s="41"/>
      <c r="F535" s="41"/>
      <c r="G535" s="75"/>
      <c r="H535" s="75"/>
      <c r="I535" s="76"/>
      <c r="J535" s="7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39"/>
      <c r="B536" s="39"/>
      <c r="C536" s="74"/>
      <c r="D536" s="40"/>
      <c r="E536" s="41"/>
      <c r="F536" s="41"/>
      <c r="G536" s="75"/>
      <c r="H536" s="75"/>
      <c r="I536" s="76"/>
      <c r="J536" s="7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39"/>
      <c r="B537" s="39"/>
      <c r="C537" s="74"/>
      <c r="D537" s="40"/>
      <c r="E537" s="41"/>
      <c r="F537" s="41"/>
      <c r="G537" s="75"/>
      <c r="H537" s="75"/>
      <c r="I537" s="76"/>
      <c r="J537" s="7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39"/>
      <c r="B538" s="39"/>
      <c r="C538" s="74"/>
      <c r="D538" s="40"/>
      <c r="E538" s="41"/>
      <c r="F538" s="41"/>
      <c r="G538" s="75"/>
      <c r="H538" s="75"/>
      <c r="I538" s="76"/>
      <c r="J538" s="7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39"/>
      <c r="B539" s="39"/>
      <c r="C539" s="74"/>
      <c r="D539" s="40"/>
      <c r="E539" s="41"/>
      <c r="F539" s="41"/>
      <c r="G539" s="75"/>
      <c r="H539" s="75"/>
      <c r="I539" s="76"/>
      <c r="J539" s="7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39"/>
      <c r="B540" s="39"/>
      <c r="C540" s="74"/>
      <c r="D540" s="40"/>
      <c r="E540" s="41"/>
      <c r="F540" s="41"/>
      <c r="G540" s="75"/>
      <c r="H540" s="75"/>
      <c r="I540" s="76"/>
      <c r="J540" s="7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39"/>
      <c r="B541" s="39"/>
      <c r="C541" s="74"/>
      <c r="D541" s="40"/>
      <c r="E541" s="41"/>
      <c r="F541" s="41"/>
      <c r="G541" s="75"/>
      <c r="H541" s="75"/>
      <c r="I541" s="76"/>
      <c r="J541" s="7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39"/>
      <c r="B542" s="39"/>
      <c r="C542" s="74"/>
      <c r="D542" s="40"/>
      <c r="E542" s="41"/>
      <c r="F542" s="41"/>
      <c r="G542" s="75"/>
      <c r="H542" s="75"/>
      <c r="I542" s="76"/>
      <c r="J542" s="7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39"/>
      <c r="B543" s="39"/>
      <c r="C543" s="74"/>
      <c r="D543" s="40"/>
      <c r="E543" s="41"/>
      <c r="F543" s="41"/>
      <c r="G543" s="75"/>
      <c r="H543" s="75"/>
      <c r="I543" s="76"/>
      <c r="J543" s="7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39"/>
      <c r="B544" s="39"/>
      <c r="C544" s="74"/>
      <c r="D544" s="40"/>
      <c r="E544" s="41"/>
      <c r="F544" s="41"/>
      <c r="G544" s="75"/>
      <c r="H544" s="75"/>
      <c r="I544" s="76"/>
      <c r="J544" s="7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39"/>
      <c r="B545" s="39"/>
      <c r="C545" s="74"/>
      <c r="D545" s="40"/>
      <c r="E545" s="41"/>
      <c r="F545" s="41"/>
      <c r="G545" s="75"/>
      <c r="H545" s="75"/>
      <c r="I545" s="76"/>
      <c r="J545" s="7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39"/>
      <c r="B546" s="39"/>
      <c r="C546" s="74"/>
      <c r="D546" s="40"/>
      <c r="E546" s="41"/>
      <c r="F546" s="41"/>
      <c r="G546" s="75"/>
      <c r="H546" s="75"/>
      <c r="I546" s="76"/>
      <c r="J546" s="7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39"/>
      <c r="B547" s="39"/>
      <c r="C547" s="74"/>
      <c r="D547" s="40"/>
      <c r="E547" s="41"/>
      <c r="F547" s="41"/>
      <c r="G547" s="75"/>
      <c r="H547" s="75"/>
      <c r="I547" s="76"/>
      <c r="J547" s="7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39"/>
      <c r="B548" s="39"/>
      <c r="C548" s="74"/>
      <c r="D548" s="40"/>
      <c r="E548" s="41"/>
      <c r="F548" s="41"/>
      <c r="G548" s="75"/>
      <c r="H548" s="75"/>
      <c r="I548" s="76"/>
      <c r="J548" s="7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39"/>
      <c r="B549" s="39"/>
      <c r="C549" s="74"/>
      <c r="D549" s="40"/>
      <c r="E549" s="41"/>
      <c r="F549" s="41"/>
      <c r="G549" s="75"/>
      <c r="H549" s="75"/>
      <c r="I549" s="76"/>
      <c r="J549" s="7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39"/>
      <c r="B550" s="39"/>
      <c r="C550" s="74"/>
      <c r="D550" s="40"/>
      <c r="E550" s="41"/>
      <c r="F550" s="41"/>
      <c r="G550" s="75"/>
      <c r="H550" s="75"/>
      <c r="I550" s="76"/>
      <c r="J550" s="7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39"/>
      <c r="B551" s="39"/>
      <c r="C551" s="74"/>
      <c r="D551" s="40"/>
      <c r="E551" s="41"/>
      <c r="F551" s="41"/>
      <c r="G551" s="75"/>
      <c r="H551" s="75"/>
      <c r="I551" s="76"/>
      <c r="J551" s="7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39"/>
      <c r="B552" s="39"/>
      <c r="C552" s="74"/>
      <c r="D552" s="40"/>
      <c r="E552" s="41"/>
      <c r="F552" s="41"/>
      <c r="G552" s="75"/>
      <c r="H552" s="75"/>
      <c r="I552" s="76"/>
      <c r="J552" s="7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39"/>
      <c r="B553" s="39"/>
      <c r="C553" s="74"/>
      <c r="D553" s="40"/>
      <c r="E553" s="41"/>
      <c r="F553" s="41"/>
      <c r="G553" s="75"/>
      <c r="H553" s="75"/>
      <c r="I553" s="76"/>
      <c r="J553" s="7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39"/>
      <c r="B554" s="39"/>
      <c r="C554" s="74"/>
      <c r="D554" s="40"/>
      <c r="E554" s="41"/>
      <c r="F554" s="41"/>
      <c r="G554" s="75"/>
      <c r="H554" s="75"/>
      <c r="I554" s="76"/>
      <c r="J554" s="7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39"/>
      <c r="B555" s="39"/>
      <c r="C555" s="74"/>
      <c r="D555" s="40"/>
      <c r="E555" s="41"/>
      <c r="F555" s="41"/>
      <c r="G555" s="75"/>
      <c r="H555" s="75"/>
      <c r="I555" s="76"/>
      <c r="J555" s="7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39"/>
      <c r="B556" s="39"/>
      <c r="C556" s="74"/>
      <c r="D556" s="40"/>
      <c r="E556" s="41"/>
      <c r="F556" s="41"/>
      <c r="G556" s="75"/>
      <c r="H556" s="75"/>
      <c r="I556" s="76"/>
      <c r="J556" s="7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39"/>
      <c r="B557" s="39"/>
      <c r="C557" s="74"/>
      <c r="D557" s="40"/>
      <c r="E557" s="41"/>
      <c r="F557" s="41"/>
      <c r="G557" s="75"/>
      <c r="H557" s="75"/>
      <c r="I557" s="76"/>
      <c r="J557" s="7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39"/>
      <c r="B558" s="39"/>
      <c r="C558" s="74"/>
      <c r="D558" s="40"/>
      <c r="E558" s="41"/>
      <c r="F558" s="41"/>
      <c r="G558" s="75"/>
      <c r="H558" s="75"/>
      <c r="I558" s="76"/>
      <c r="J558" s="7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39"/>
      <c r="B559" s="39"/>
      <c r="C559" s="74"/>
      <c r="D559" s="40"/>
      <c r="E559" s="41"/>
      <c r="F559" s="41"/>
      <c r="G559" s="75"/>
      <c r="H559" s="75"/>
      <c r="I559" s="76"/>
      <c r="J559" s="7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39"/>
      <c r="B560" s="39"/>
      <c r="C560" s="74"/>
      <c r="D560" s="40"/>
      <c r="E560" s="41"/>
      <c r="F560" s="41"/>
      <c r="G560" s="75"/>
      <c r="H560" s="75"/>
      <c r="I560" s="76"/>
      <c r="J560" s="7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39"/>
      <c r="B561" s="39"/>
      <c r="C561" s="74"/>
      <c r="D561" s="40"/>
      <c r="E561" s="41"/>
      <c r="F561" s="41"/>
      <c r="G561" s="75"/>
      <c r="H561" s="75"/>
      <c r="I561" s="76"/>
      <c r="J561" s="7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39"/>
      <c r="B562" s="39"/>
      <c r="C562" s="74"/>
      <c r="D562" s="40"/>
      <c r="E562" s="41"/>
      <c r="F562" s="41"/>
      <c r="G562" s="75"/>
      <c r="H562" s="75"/>
      <c r="I562" s="76"/>
      <c r="J562" s="7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39"/>
      <c r="B563" s="39"/>
      <c r="C563" s="74"/>
      <c r="D563" s="40"/>
      <c r="E563" s="41"/>
      <c r="F563" s="41"/>
      <c r="G563" s="75"/>
      <c r="H563" s="75"/>
      <c r="I563" s="76"/>
      <c r="J563" s="7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39"/>
      <c r="B564" s="39"/>
      <c r="C564" s="74"/>
      <c r="D564" s="40"/>
      <c r="E564" s="41"/>
      <c r="F564" s="41"/>
      <c r="G564" s="75"/>
      <c r="H564" s="75"/>
      <c r="I564" s="76"/>
      <c r="J564" s="7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39"/>
      <c r="B565" s="39"/>
      <c r="C565" s="74"/>
      <c r="D565" s="40"/>
      <c r="E565" s="41"/>
      <c r="F565" s="41"/>
      <c r="G565" s="75"/>
      <c r="H565" s="75"/>
      <c r="I565" s="76"/>
      <c r="J565" s="7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39"/>
      <c r="B566" s="39"/>
      <c r="C566" s="74"/>
      <c r="D566" s="40"/>
      <c r="E566" s="41"/>
      <c r="F566" s="41"/>
      <c r="G566" s="75"/>
      <c r="H566" s="75"/>
      <c r="I566" s="76"/>
      <c r="J566" s="7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39"/>
      <c r="B567" s="39"/>
      <c r="C567" s="74"/>
      <c r="D567" s="40"/>
      <c r="E567" s="41"/>
      <c r="F567" s="41"/>
      <c r="G567" s="75"/>
      <c r="H567" s="75"/>
      <c r="I567" s="76"/>
      <c r="J567" s="7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39"/>
      <c r="B568" s="39"/>
      <c r="C568" s="74"/>
      <c r="D568" s="40"/>
      <c r="E568" s="41"/>
      <c r="F568" s="41"/>
      <c r="G568" s="75"/>
      <c r="H568" s="75"/>
      <c r="I568" s="76"/>
      <c r="J568" s="7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39"/>
      <c r="B569" s="39"/>
      <c r="C569" s="74"/>
      <c r="D569" s="40"/>
      <c r="E569" s="41"/>
      <c r="F569" s="41"/>
      <c r="G569" s="75"/>
      <c r="H569" s="75"/>
      <c r="I569" s="76"/>
      <c r="J569" s="7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39"/>
      <c r="B570" s="39"/>
      <c r="C570" s="74"/>
      <c r="D570" s="40"/>
      <c r="E570" s="41"/>
      <c r="F570" s="41"/>
      <c r="G570" s="75"/>
      <c r="H570" s="75"/>
      <c r="I570" s="76"/>
      <c r="J570" s="7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39"/>
      <c r="B571" s="39"/>
      <c r="C571" s="74"/>
      <c r="D571" s="40"/>
      <c r="E571" s="41"/>
      <c r="F571" s="41"/>
      <c r="G571" s="75"/>
      <c r="H571" s="75"/>
      <c r="I571" s="76"/>
      <c r="J571" s="7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39"/>
      <c r="B572" s="39"/>
      <c r="C572" s="74"/>
      <c r="D572" s="40"/>
      <c r="E572" s="41"/>
      <c r="F572" s="41"/>
      <c r="G572" s="75"/>
      <c r="H572" s="75"/>
      <c r="I572" s="76"/>
      <c r="J572" s="7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39"/>
      <c r="B573" s="39"/>
      <c r="C573" s="74"/>
      <c r="D573" s="40"/>
      <c r="E573" s="41"/>
      <c r="F573" s="41"/>
      <c r="G573" s="75"/>
      <c r="H573" s="75"/>
      <c r="I573" s="76"/>
      <c r="J573" s="7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39"/>
      <c r="B574" s="39"/>
      <c r="C574" s="74"/>
      <c r="D574" s="40"/>
      <c r="E574" s="41"/>
      <c r="F574" s="41"/>
      <c r="G574" s="75"/>
      <c r="H574" s="75"/>
      <c r="I574" s="76"/>
      <c r="J574" s="7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39"/>
      <c r="B575" s="39"/>
      <c r="C575" s="74"/>
      <c r="D575" s="40"/>
      <c r="E575" s="41"/>
      <c r="F575" s="41"/>
      <c r="G575" s="75"/>
      <c r="H575" s="75"/>
      <c r="I575" s="76"/>
      <c r="J575" s="7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39"/>
      <c r="B576" s="39"/>
      <c r="C576" s="74"/>
      <c r="D576" s="40"/>
      <c r="E576" s="41"/>
      <c r="F576" s="41"/>
      <c r="G576" s="75"/>
      <c r="H576" s="75"/>
      <c r="I576" s="76"/>
      <c r="J576" s="7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39"/>
      <c r="B577" s="39"/>
      <c r="C577" s="74"/>
      <c r="D577" s="40"/>
      <c r="E577" s="41"/>
      <c r="F577" s="41"/>
      <c r="G577" s="75"/>
      <c r="H577" s="75"/>
      <c r="I577" s="76"/>
      <c r="J577" s="7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39"/>
      <c r="B578" s="39"/>
      <c r="C578" s="74"/>
      <c r="D578" s="40"/>
      <c r="E578" s="41"/>
      <c r="F578" s="41"/>
      <c r="G578" s="75"/>
      <c r="H578" s="75"/>
      <c r="I578" s="76"/>
      <c r="J578" s="7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39"/>
      <c r="B579" s="39"/>
      <c r="C579" s="74"/>
      <c r="D579" s="40"/>
      <c r="E579" s="41"/>
      <c r="F579" s="41"/>
      <c r="G579" s="75"/>
      <c r="H579" s="75"/>
      <c r="I579" s="76"/>
      <c r="J579" s="7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39"/>
      <c r="B580" s="39"/>
      <c r="C580" s="74"/>
      <c r="D580" s="40"/>
      <c r="E580" s="41"/>
      <c r="F580" s="41"/>
      <c r="G580" s="75"/>
      <c r="H580" s="75"/>
      <c r="I580" s="76"/>
      <c r="J580" s="7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39"/>
      <c r="B581" s="39"/>
      <c r="C581" s="74"/>
      <c r="D581" s="40"/>
      <c r="E581" s="41"/>
      <c r="F581" s="41"/>
      <c r="G581" s="75"/>
      <c r="H581" s="75"/>
      <c r="I581" s="76"/>
      <c r="J581" s="7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39"/>
      <c r="B582" s="39"/>
      <c r="C582" s="74"/>
      <c r="D582" s="40"/>
      <c r="E582" s="41"/>
      <c r="F582" s="41"/>
      <c r="G582" s="75"/>
      <c r="H582" s="75"/>
      <c r="I582" s="76"/>
      <c r="J582" s="7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39"/>
      <c r="B583" s="39"/>
      <c r="C583" s="74"/>
      <c r="D583" s="40"/>
      <c r="E583" s="41"/>
      <c r="F583" s="41"/>
      <c r="G583" s="75"/>
      <c r="H583" s="75"/>
      <c r="I583" s="76"/>
      <c r="J583" s="7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39"/>
      <c r="B584" s="39"/>
      <c r="C584" s="74"/>
      <c r="D584" s="40"/>
      <c r="E584" s="41"/>
      <c r="F584" s="41"/>
      <c r="G584" s="75"/>
      <c r="H584" s="75"/>
      <c r="I584" s="76"/>
      <c r="J584" s="7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39"/>
      <c r="B585" s="39"/>
      <c r="C585" s="74"/>
      <c r="D585" s="40"/>
      <c r="E585" s="41"/>
      <c r="F585" s="41"/>
      <c r="G585" s="75"/>
      <c r="H585" s="75"/>
      <c r="I585" s="76"/>
      <c r="J585" s="7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39"/>
      <c r="B586" s="39"/>
      <c r="C586" s="74"/>
      <c r="D586" s="40"/>
      <c r="E586" s="41"/>
      <c r="F586" s="41"/>
      <c r="G586" s="75"/>
      <c r="H586" s="75"/>
      <c r="I586" s="76"/>
      <c r="J586" s="7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39"/>
      <c r="B587" s="39"/>
      <c r="C587" s="74"/>
      <c r="D587" s="40"/>
      <c r="E587" s="41"/>
      <c r="F587" s="41"/>
      <c r="G587" s="75"/>
      <c r="H587" s="75"/>
      <c r="I587" s="76"/>
      <c r="J587" s="7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39"/>
      <c r="B588" s="39"/>
      <c r="C588" s="74"/>
      <c r="D588" s="40"/>
      <c r="E588" s="41"/>
      <c r="F588" s="41"/>
      <c r="G588" s="75"/>
      <c r="H588" s="75"/>
      <c r="I588" s="76"/>
      <c r="J588" s="7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39"/>
      <c r="B589" s="39"/>
      <c r="C589" s="74"/>
      <c r="D589" s="40"/>
      <c r="E589" s="41"/>
      <c r="F589" s="41"/>
      <c r="G589" s="75"/>
      <c r="H589" s="75"/>
      <c r="I589" s="76"/>
      <c r="J589" s="7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39"/>
      <c r="B590" s="39"/>
      <c r="C590" s="74"/>
      <c r="D590" s="40"/>
      <c r="E590" s="41"/>
      <c r="F590" s="41"/>
      <c r="G590" s="75"/>
      <c r="H590" s="75"/>
      <c r="I590" s="76"/>
      <c r="J590" s="7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39"/>
      <c r="B591" s="39"/>
      <c r="C591" s="74"/>
      <c r="D591" s="40"/>
      <c r="E591" s="41"/>
      <c r="F591" s="41"/>
      <c r="G591" s="75"/>
      <c r="H591" s="75"/>
      <c r="I591" s="76"/>
      <c r="J591" s="7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39"/>
      <c r="B592" s="39"/>
      <c r="C592" s="74"/>
      <c r="D592" s="40"/>
      <c r="E592" s="41"/>
      <c r="F592" s="41"/>
      <c r="G592" s="75"/>
      <c r="H592" s="75"/>
      <c r="I592" s="76"/>
      <c r="J592" s="7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39"/>
      <c r="B593" s="39"/>
      <c r="C593" s="74"/>
      <c r="D593" s="40"/>
      <c r="E593" s="41"/>
      <c r="F593" s="41"/>
      <c r="G593" s="75"/>
      <c r="H593" s="75"/>
      <c r="I593" s="76"/>
      <c r="J593" s="7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39"/>
      <c r="B594" s="39"/>
      <c r="C594" s="74"/>
      <c r="D594" s="40"/>
      <c r="E594" s="41"/>
      <c r="F594" s="41"/>
      <c r="G594" s="75"/>
      <c r="H594" s="75"/>
      <c r="I594" s="76"/>
      <c r="J594" s="7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39"/>
      <c r="B595" s="39"/>
      <c r="C595" s="74"/>
      <c r="D595" s="40"/>
      <c r="E595" s="41"/>
      <c r="F595" s="41"/>
      <c r="G595" s="75"/>
      <c r="H595" s="75"/>
      <c r="I595" s="76"/>
      <c r="J595" s="7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39"/>
      <c r="B596" s="39"/>
      <c r="C596" s="74"/>
      <c r="D596" s="40"/>
      <c r="E596" s="41"/>
      <c r="F596" s="41"/>
      <c r="G596" s="75"/>
      <c r="H596" s="75"/>
      <c r="I596" s="76"/>
      <c r="J596" s="7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39"/>
      <c r="B597" s="39"/>
      <c r="C597" s="74"/>
      <c r="D597" s="40"/>
      <c r="E597" s="41"/>
      <c r="F597" s="41"/>
      <c r="G597" s="75"/>
      <c r="H597" s="75"/>
      <c r="I597" s="76"/>
      <c r="J597" s="7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39"/>
      <c r="B598" s="39"/>
      <c r="C598" s="74"/>
      <c r="D598" s="40"/>
      <c r="E598" s="41"/>
      <c r="F598" s="41"/>
      <c r="G598" s="75"/>
      <c r="H598" s="75"/>
      <c r="I598" s="76"/>
      <c r="J598" s="7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39"/>
      <c r="B599" s="39"/>
      <c r="C599" s="74"/>
      <c r="D599" s="40"/>
      <c r="E599" s="41"/>
      <c r="F599" s="41"/>
      <c r="G599" s="75"/>
      <c r="H599" s="75"/>
      <c r="I599" s="76"/>
      <c r="J599" s="7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39"/>
      <c r="B600" s="39"/>
      <c r="C600" s="74"/>
      <c r="D600" s="40"/>
      <c r="E600" s="41"/>
      <c r="F600" s="41"/>
      <c r="G600" s="75"/>
      <c r="H600" s="75"/>
      <c r="I600" s="76"/>
      <c r="J600" s="7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39"/>
      <c r="B601" s="39"/>
      <c r="C601" s="74"/>
      <c r="D601" s="40"/>
      <c r="E601" s="41"/>
      <c r="F601" s="41"/>
      <c r="G601" s="75"/>
      <c r="H601" s="75"/>
      <c r="I601" s="76"/>
      <c r="J601" s="7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39"/>
      <c r="B602" s="39"/>
      <c r="C602" s="74"/>
      <c r="D602" s="40"/>
      <c r="E602" s="41"/>
      <c r="F602" s="41"/>
      <c r="G602" s="75"/>
      <c r="H602" s="75"/>
      <c r="I602" s="76"/>
      <c r="J602" s="7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39"/>
      <c r="B603" s="39"/>
      <c r="C603" s="74"/>
      <c r="D603" s="40"/>
      <c r="E603" s="41"/>
      <c r="F603" s="41"/>
      <c r="G603" s="75"/>
      <c r="H603" s="75"/>
      <c r="I603" s="76"/>
      <c r="J603" s="7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39"/>
      <c r="B604" s="39"/>
      <c r="C604" s="74"/>
      <c r="D604" s="40"/>
      <c r="E604" s="41"/>
      <c r="F604" s="41"/>
      <c r="G604" s="75"/>
      <c r="H604" s="75"/>
      <c r="I604" s="76"/>
      <c r="J604" s="7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39"/>
      <c r="B605" s="39"/>
      <c r="C605" s="74"/>
      <c r="D605" s="40"/>
      <c r="E605" s="41"/>
      <c r="F605" s="41"/>
      <c r="G605" s="75"/>
      <c r="H605" s="75"/>
      <c r="I605" s="76"/>
      <c r="J605" s="7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39"/>
      <c r="B606" s="39"/>
      <c r="C606" s="74"/>
      <c r="D606" s="40"/>
      <c r="E606" s="41"/>
      <c r="F606" s="41"/>
      <c r="G606" s="75"/>
      <c r="H606" s="75"/>
      <c r="I606" s="76"/>
      <c r="J606" s="7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39"/>
      <c r="B607" s="39"/>
      <c r="C607" s="74"/>
      <c r="D607" s="40"/>
      <c r="E607" s="41"/>
      <c r="F607" s="41"/>
      <c r="G607" s="75"/>
      <c r="H607" s="75"/>
      <c r="I607" s="76"/>
      <c r="J607" s="7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39"/>
      <c r="B608" s="39"/>
      <c r="C608" s="74"/>
      <c r="D608" s="40"/>
      <c r="E608" s="41"/>
      <c r="F608" s="41"/>
      <c r="G608" s="75"/>
      <c r="H608" s="75"/>
      <c r="I608" s="76"/>
      <c r="J608" s="7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39"/>
      <c r="B609" s="39"/>
      <c r="C609" s="74"/>
      <c r="D609" s="40"/>
      <c r="E609" s="41"/>
      <c r="F609" s="41"/>
      <c r="G609" s="75"/>
      <c r="H609" s="75"/>
      <c r="I609" s="76"/>
      <c r="J609" s="7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39"/>
      <c r="B610" s="39"/>
      <c r="C610" s="74"/>
      <c r="D610" s="40"/>
      <c r="E610" s="41"/>
      <c r="F610" s="41"/>
      <c r="G610" s="75"/>
      <c r="H610" s="75"/>
      <c r="I610" s="76"/>
      <c r="J610" s="7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39"/>
      <c r="B611" s="39"/>
      <c r="C611" s="74"/>
      <c r="D611" s="40"/>
      <c r="E611" s="41"/>
      <c r="F611" s="41"/>
      <c r="G611" s="75"/>
      <c r="H611" s="75"/>
      <c r="I611" s="76"/>
      <c r="J611" s="7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39"/>
      <c r="B612" s="39"/>
      <c r="C612" s="74"/>
      <c r="D612" s="40"/>
      <c r="E612" s="41"/>
      <c r="F612" s="41"/>
      <c r="G612" s="75"/>
      <c r="H612" s="75"/>
      <c r="I612" s="76"/>
      <c r="J612" s="7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39"/>
      <c r="B613" s="39"/>
      <c r="C613" s="74"/>
      <c r="D613" s="40"/>
      <c r="E613" s="41"/>
      <c r="F613" s="41"/>
      <c r="G613" s="75"/>
      <c r="H613" s="75"/>
      <c r="I613" s="76"/>
      <c r="J613" s="7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39"/>
      <c r="B614" s="39"/>
      <c r="C614" s="74"/>
      <c r="D614" s="40"/>
      <c r="E614" s="41"/>
      <c r="F614" s="41"/>
      <c r="G614" s="75"/>
      <c r="H614" s="75"/>
      <c r="I614" s="76"/>
      <c r="J614" s="7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39"/>
      <c r="B615" s="39"/>
      <c r="C615" s="74"/>
      <c r="D615" s="40"/>
      <c r="E615" s="41"/>
      <c r="F615" s="41"/>
      <c r="G615" s="75"/>
      <c r="H615" s="75"/>
      <c r="I615" s="76"/>
      <c r="J615" s="7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39"/>
      <c r="B616" s="39"/>
      <c r="C616" s="74"/>
      <c r="D616" s="40"/>
      <c r="E616" s="41"/>
      <c r="F616" s="41"/>
      <c r="G616" s="75"/>
      <c r="H616" s="75"/>
      <c r="I616" s="76"/>
      <c r="J616" s="7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39"/>
      <c r="B617" s="39"/>
      <c r="C617" s="74"/>
      <c r="D617" s="40"/>
      <c r="E617" s="41"/>
      <c r="F617" s="41"/>
      <c r="G617" s="75"/>
      <c r="H617" s="75"/>
      <c r="I617" s="76"/>
      <c r="J617" s="7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39"/>
      <c r="B618" s="39"/>
      <c r="C618" s="74"/>
      <c r="D618" s="40"/>
      <c r="E618" s="41"/>
      <c r="F618" s="41"/>
      <c r="G618" s="75"/>
      <c r="H618" s="75"/>
      <c r="I618" s="76"/>
      <c r="J618" s="7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39"/>
      <c r="B619" s="39"/>
      <c r="C619" s="74"/>
      <c r="D619" s="40"/>
      <c r="E619" s="41"/>
      <c r="F619" s="41"/>
      <c r="G619" s="75"/>
      <c r="H619" s="75"/>
      <c r="I619" s="76"/>
      <c r="J619" s="7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39"/>
      <c r="B620" s="39"/>
      <c r="C620" s="74"/>
      <c r="D620" s="40"/>
      <c r="E620" s="41"/>
      <c r="F620" s="41"/>
      <c r="G620" s="75"/>
      <c r="H620" s="75"/>
      <c r="I620" s="76"/>
      <c r="J620" s="7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39"/>
      <c r="B621" s="39"/>
      <c r="C621" s="74"/>
      <c r="D621" s="40"/>
      <c r="E621" s="41"/>
      <c r="F621" s="41"/>
      <c r="G621" s="75"/>
      <c r="H621" s="75"/>
      <c r="I621" s="76"/>
      <c r="J621" s="7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39"/>
      <c r="B622" s="39"/>
      <c r="C622" s="74"/>
      <c r="D622" s="40"/>
      <c r="E622" s="41"/>
      <c r="F622" s="41"/>
      <c r="G622" s="75"/>
      <c r="H622" s="75"/>
      <c r="I622" s="76"/>
      <c r="J622" s="7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39"/>
      <c r="B623" s="39"/>
      <c r="C623" s="74"/>
      <c r="D623" s="40"/>
      <c r="E623" s="41"/>
      <c r="F623" s="41"/>
      <c r="G623" s="75"/>
      <c r="H623" s="75"/>
      <c r="I623" s="76"/>
      <c r="J623" s="7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39"/>
      <c r="B624" s="39"/>
      <c r="C624" s="74"/>
      <c r="D624" s="40"/>
      <c r="E624" s="41"/>
      <c r="F624" s="41"/>
      <c r="G624" s="75"/>
      <c r="H624" s="75"/>
      <c r="I624" s="76"/>
      <c r="J624" s="7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39"/>
      <c r="B625" s="39"/>
      <c r="C625" s="74"/>
      <c r="D625" s="40"/>
      <c r="E625" s="41"/>
      <c r="F625" s="41"/>
      <c r="G625" s="75"/>
      <c r="H625" s="75"/>
      <c r="I625" s="76"/>
      <c r="J625" s="7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39"/>
      <c r="B626" s="39"/>
      <c r="C626" s="74"/>
      <c r="D626" s="40"/>
      <c r="E626" s="41"/>
      <c r="F626" s="41"/>
      <c r="G626" s="75"/>
      <c r="H626" s="75"/>
      <c r="I626" s="76"/>
      <c r="J626" s="7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39"/>
      <c r="B627" s="39"/>
      <c r="C627" s="74"/>
      <c r="D627" s="40"/>
      <c r="E627" s="41"/>
      <c r="F627" s="41"/>
      <c r="G627" s="75"/>
      <c r="H627" s="75"/>
      <c r="I627" s="76"/>
      <c r="J627" s="7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39"/>
      <c r="B628" s="39"/>
      <c r="C628" s="74"/>
      <c r="D628" s="40"/>
      <c r="E628" s="41"/>
      <c r="F628" s="41"/>
      <c r="G628" s="75"/>
      <c r="H628" s="75"/>
      <c r="I628" s="76"/>
      <c r="J628" s="7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39"/>
      <c r="B629" s="39"/>
      <c r="C629" s="74"/>
      <c r="D629" s="40"/>
      <c r="E629" s="41"/>
      <c r="F629" s="41"/>
      <c r="G629" s="75"/>
      <c r="H629" s="75"/>
      <c r="I629" s="76"/>
      <c r="J629" s="7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39"/>
      <c r="B630" s="39"/>
      <c r="C630" s="74"/>
      <c r="D630" s="40"/>
      <c r="E630" s="41"/>
      <c r="F630" s="41"/>
      <c r="G630" s="75"/>
      <c r="H630" s="75"/>
      <c r="I630" s="76"/>
      <c r="J630" s="7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39"/>
      <c r="B631" s="39"/>
      <c r="C631" s="74"/>
      <c r="D631" s="40"/>
      <c r="E631" s="41"/>
      <c r="F631" s="41"/>
      <c r="G631" s="75"/>
      <c r="H631" s="75"/>
      <c r="I631" s="76"/>
      <c r="J631" s="7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39"/>
      <c r="B632" s="39"/>
      <c r="C632" s="74"/>
      <c r="D632" s="40"/>
      <c r="E632" s="41"/>
      <c r="F632" s="41"/>
      <c r="G632" s="75"/>
      <c r="H632" s="75"/>
      <c r="I632" s="76"/>
      <c r="J632" s="7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39"/>
      <c r="B633" s="39"/>
      <c r="C633" s="74"/>
      <c r="D633" s="40"/>
      <c r="E633" s="41"/>
      <c r="F633" s="41"/>
      <c r="G633" s="75"/>
      <c r="H633" s="75"/>
      <c r="I633" s="76"/>
      <c r="J633" s="7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39"/>
      <c r="B634" s="39"/>
      <c r="C634" s="74"/>
      <c r="D634" s="40"/>
      <c r="E634" s="41"/>
      <c r="F634" s="41"/>
      <c r="G634" s="75"/>
      <c r="H634" s="75"/>
      <c r="I634" s="76"/>
      <c r="J634" s="7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39"/>
      <c r="B635" s="39"/>
      <c r="C635" s="74"/>
      <c r="D635" s="40"/>
      <c r="E635" s="41"/>
      <c r="F635" s="41"/>
      <c r="G635" s="75"/>
      <c r="H635" s="75"/>
      <c r="I635" s="76"/>
      <c r="J635" s="7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39"/>
      <c r="B636" s="39"/>
      <c r="C636" s="74"/>
      <c r="D636" s="40"/>
      <c r="E636" s="41"/>
      <c r="F636" s="41"/>
      <c r="G636" s="75"/>
      <c r="H636" s="75"/>
      <c r="I636" s="76"/>
      <c r="J636" s="7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39"/>
      <c r="B637" s="39"/>
      <c r="C637" s="74"/>
      <c r="D637" s="40"/>
      <c r="E637" s="41"/>
      <c r="F637" s="41"/>
      <c r="G637" s="75"/>
      <c r="H637" s="75"/>
      <c r="I637" s="76"/>
      <c r="J637" s="7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39"/>
      <c r="B638" s="39"/>
      <c r="C638" s="74"/>
      <c r="D638" s="40"/>
      <c r="E638" s="41"/>
      <c r="F638" s="41"/>
      <c r="G638" s="75"/>
      <c r="H638" s="75"/>
      <c r="I638" s="76"/>
      <c r="J638" s="7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39"/>
      <c r="B639" s="39"/>
      <c r="C639" s="74"/>
      <c r="D639" s="40"/>
      <c r="E639" s="41"/>
      <c r="F639" s="41"/>
      <c r="G639" s="75"/>
      <c r="H639" s="75"/>
      <c r="I639" s="76"/>
      <c r="J639" s="7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39"/>
      <c r="B640" s="39"/>
      <c r="C640" s="74"/>
      <c r="D640" s="40"/>
      <c r="E640" s="41"/>
      <c r="F640" s="41"/>
      <c r="G640" s="75"/>
      <c r="H640" s="75"/>
      <c r="I640" s="76"/>
      <c r="J640" s="7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39"/>
      <c r="B641" s="39"/>
      <c r="C641" s="74"/>
      <c r="D641" s="40"/>
      <c r="E641" s="41"/>
      <c r="F641" s="41"/>
      <c r="G641" s="75"/>
      <c r="H641" s="75"/>
      <c r="I641" s="76"/>
      <c r="J641" s="7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39"/>
      <c r="B642" s="39"/>
      <c r="C642" s="74"/>
      <c r="D642" s="40"/>
      <c r="E642" s="41"/>
      <c r="F642" s="41"/>
      <c r="G642" s="75"/>
      <c r="H642" s="75"/>
      <c r="I642" s="76"/>
      <c r="J642" s="7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39"/>
      <c r="B643" s="39"/>
      <c r="C643" s="74"/>
      <c r="D643" s="40"/>
      <c r="E643" s="41"/>
      <c r="F643" s="41"/>
      <c r="G643" s="75"/>
      <c r="H643" s="75"/>
      <c r="I643" s="76"/>
      <c r="J643" s="7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39"/>
      <c r="B644" s="39"/>
      <c r="C644" s="74"/>
      <c r="D644" s="40"/>
      <c r="E644" s="41"/>
      <c r="F644" s="41"/>
      <c r="G644" s="75"/>
      <c r="H644" s="75"/>
      <c r="I644" s="76"/>
      <c r="J644" s="7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39"/>
      <c r="B645" s="39"/>
      <c r="C645" s="74"/>
      <c r="D645" s="40"/>
      <c r="E645" s="41"/>
      <c r="F645" s="41"/>
      <c r="G645" s="75"/>
      <c r="H645" s="75"/>
      <c r="I645" s="76"/>
      <c r="J645" s="7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39"/>
      <c r="B646" s="39"/>
      <c r="C646" s="74"/>
      <c r="D646" s="40"/>
      <c r="E646" s="41"/>
      <c r="F646" s="41"/>
      <c r="G646" s="75"/>
      <c r="H646" s="75"/>
      <c r="I646" s="76"/>
      <c r="J646" s="7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39"/>
      <c r="B647" s="39"/>
      <c r="C647" s="74"/>
      <c r="D647" s="40"/>
      <c r="E647" s="41"/>
      <c r="F647" s="41"/>
      <c r="G647" s="75"/>
      <c r="H647" s="75"/>
      <c r="I647" s="76"/>
      <c r="J647" s="7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39"/>
      <c r="B648" s="39"/>
      <c r="C648" s="74"/>
      <c r="D648" s="40"/>
      <c r="E648" s="41"/>
      <c r="F648" s="41"/>
      <c r="G648" s="75"/>
      <c r="H648" s="75"/>
      <c r="I648" s="76"/>
      <c r="J648" s="7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39"/>
      <c r="B649" s="39"/>
      <c r="C649" s="74"/>
      <c r="D649" s="40"/>
      <c r="E649" s="41"/>
      <c r="F649" s="41"/>
      <c r="G649" s="75"/>
      <c r="H649" s="75"/>
      <c r="I649" s="76"/>
      <c r="J649" s="7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39"/>
      <c r="B650" s="39"/>
      <c r="C650" s="74"/>
      <c r="D650" s="40"/>
      <c r="E650" s="41"/>
      <c r="F650" s="41"/>
      <c r="G650" s="75"/>
      <c r="H650" s="75"/>
      <c r="I650" s="76"/>
      <c r="J650" s="7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39"/>
      <c r="B651" s="39"/>
      <c r="C651" s="74"/>
      <c r="D651" s="40"/>
      <c r="E651" s="41"/>
      <c r="F651" s="41"/>
      <c r="G651" s="75"/>
      <c r="H651" s="75"/>
      <c r="I651" s="76"/>
      <c r="J651" s="7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39"/>
      <c r="B652" s="39"/>
      <c r="C652" s="74"/>
      <c r="D652" s="40"/>
      <c r="E652" s="41"/>
      <c r="F652" s="41"/>
      <c r="G652" s="75"/>
      <c r="H652" s="75"/>
      <c r="I652" s="76"/>
      <c r="J652" s="7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39"/>
      <c r="B653" s="39"/>
      <c r="C653" s="74"/>
      <c r="D653" s="40"/>
      <c r="E653" s="41"/>
      <c r="F653" s="41"/>
      <c r="G653" s="75"/>
      <c r="H653" s="75"/>
      <c r="I653" s="76"/>
      <c r="J653" s="7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39"/>
      <c r="B654" s="39"/>
      <c r="C654" s="74"/>
      <c r="D654" s="40"/>
      <c r="E654" s="41"/>
      <c r="F654" s="41"/>
      <c r="G654" s="75"/>
      <c r="H654" s="75"/>
      <c r="I654" s="76"/>
      <c r="J654" s="7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39"/>
      <c r="B655" s="39"/>
      <c r="C655" s="74"/>
      <c r="D655" s="40"/>
      <c r="E655" s="41"/>
      <c r="F655" s="41"/>
      <c r="G655" s="75"/>
      <c r="H655" s="75"/>
      <c r="I655" s="76"/>
      <c r="J655" s="7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39"/>
      <c r="B656" s="39"/>
      <c r="C656" s="74"/>
      <c r="D656" s="40"/>
      <c r="E656" s="41"/>
      <c r="F656" s="41"/>
      <c r="G656" s="75"/>
      <c r="H656" s="75"/>
      <c r="I656" s="76"/>
      <c r="J656" s="7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39"/>
      <c r="B657" s="39"/>
      <c r="C657" s="74"/>
      <c r="D657" s="40"/>
      <c r="E657" s="41"/>
      <c r="F657" s="41"/>
      <c r="G657" s="75"/>
      <c r="H657" s="75"/>
      <c r="I657" s="76"/>
      <c r="J657" s="7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39"/>
      <c r="B658" s="39"/>
      <c r="C658" s="74"/>
      <c r="D658" s="40"/>
      <c r="E658" s="41"/>
      <c r="F658" s="41"/>
      <c r="G658" s="75"/>
      <c r="H658" s="75"/>
      <c r="I658" s="76"/>
      <c r="J658" s="7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39"/>
      <c r="B659" s="39"/>
      <c r="C659" s="74"/>
      <c r="D659" s="40"/>
      <c r="E659" s="41"/>
      <c r="F659" s="41"/>
      <c r="G659" s="75"/>
      <c r="H659" s="75"/>
      <c r="I659" s="76"/>
      <c r="J659" s="7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39"/>
      <c r="B660" s="39"/>
      <c r="C660" s="74"/>
      <c r="D660" s="40"/>
      <c r="E660" s="41"/>
      <c r="F660" s="41"/>
      <c r="G660" s="75"/>
      <c r="H660" s="75"/>
      <c r="I660" s="76"/>
      <c r="J660" s="7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39"/>
      <c r="B661" s="39"/>
      <c r="C661" s="74"/>
      <c r="D661" s="40"/>
      <c r="E661" s="41"/>
      <c r="F661" s="41"/>
      <c r="G661" s="75"/>
      <c r="H661" s="75"/>
      <c r="I661" s="76"/>
      <c r="J661" s="7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39"/>
      <c r="B662" s="39"/>
      <c r="C662" s="74"/>
      <c r="D662" s="40"/>
      <c r="E662" s="41"/>
      <c r="F662" s="41"/>
      <c r="G662" s="75"/>
      <c r="H662" s="75"/>
      <c r="I662" s="76"/>
      <c r="J662" s="7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39"/>
      <c r="B663" s="39"/>
      <c r="C663" s="74"/>
      <c r="D663" s="40"/>
      <c r="E663" s="41"/>
      <c r="F663" s="41"/>
      <c r="G663" s="75"/>
      <c r="H663" s="75"/>
      <c r="I663" s="76"/>
      <c r="J663" s="7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39"/>
      <c r="B664" s="39"/>
      <c r="C664" s="74"/>
      <c r="D664" s="40"/>
      <c r="E664" s="41"/>
      <c r="F664" s="41"/>
      <c r="G664" s="75"/>
      <c r="H664" s="75"/>
      <c r="I664" s="76"/>
      <c r="J664" s="7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39"/>
      <c r="B665" s="39"/>
      <c r="C665" s="74"/>
      <c r="D665" s="40"/>
      <c r="E665" s="41"/>
      <c r="F665" s="41"/>
      <c r="G665" s="75"/>
      <c r="H665" s="75"/>
      <c r="I665" s="76"/>
      <c r="J665" s="7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39"/>
      <c r="B666" s="39"/>
      <c r="C666" s="74"/>
      <c r="D666" s="40"/>
      <c r="E666" s="41"/>
      <c r="F666" s="41"/>
      <c r="G666" s="75"/>
      <c r="H666" s="75"/>
      <c r="I666" s="76"/>
      <c r="J666" s="7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39"/>
      <c r="B667" s="39"/>
      <c r="C667" s="74"/>
      <c r="D667" s="40"/>
      <c r="E667" s="41"/>
      <c r="F667" s="41"/>
      <c r="G667" s="75"/>
      <c r="H667" s="75"/>
      <c r="I667" s="76"/>
      <c r="J667" s="7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39"/>
      <c r="B668" s="39"/>
      <c r="C668" s="74"/>
      <c r="D668" s="40"/>
      <c r="E668" s="41"/>
      <c r="F668" s="41"/>
      <c r="G668" s="75"/>
      <c r="H668" s="75"/>
      <c r="I668" s="76"/>
      <c r="J668" s="7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39"/>
      <c r="B669" s="39"/>
      <c r="C669" s="74"/>
      <c r="D669" s="40"/>
      <c r="E669" s="41"/>
      <c r="F669" s="41"/>
      <c r="G669" s="75"/>
      <c r="H669" s="75"/>
      <c r="I669" s="76"/>
      <c r="J669" s="7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39"/>
      <c r="B670" s="39"/>
      <c r="C670" s="74"/>
      <c r="D670" s="40"/>
      <c r="E670" s="41"/>
      <c r="F670" s="41"/>
      <c r="G670" s="75"/>
      <c r="H670" s="75"/>
      <c r="I670" s="76"/>
      <c r="J670" s="7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39"/>
      <c r="B671" s="39"/>
      <c r="C671" s="74"/>
      <c r="D671" s="40"/>
      <c r="E671" s="41"/>
      <c r="F671" s="41"/>
      <c r="G671" s="75"/>
      <c r="H671" s="75"/>
      <c r="I671" s="76"/>
      <c r="J671" s="7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39"/>
      <c r="B672" s="39"/>
      <c r="C672" s="74"/>
      <c r="D672" s="40"/>
      <c r="E672" s="41"/>
      <c r="F672" s="41"/>
      <c r="G672" s="75"/>
      <c r="H672" s="75"/>
      <c r="I672" s="76"/>
      <c r="J672" s="7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39"/>
      <c r="B673" s="39"/>
      <c r="C673" s="74"/>
      <c r="D673" s="40"/>
      <c r="E673" s="41"/>
      <c r="F673" s="41"/>
      <c r="G673" s="75"/>
      <c r="H673" s="75"/>
      <c r="I673" s="76"/>
      <c r="J673" s="7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39"/>
      <c r="B674" s="39"/>
      <c r="C674" s="74"/>
      <c r="D674" s="40"/>
      <c r="E674" s="41"/>
      <c r="F674" s="41"/>
      <c r="G674" s="75"/>
      <c r="H674" s="75"/>
      <c r="I674" s="76"/>
      <c r="J674" s="7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39"/>
      <c r="B675" s="39"/>
      <c r="C675" s="74"/>
      <c r="D675" s="40"/>
      <c r="E675" s="41"/>
      <c r="F675" s="41"/>
      <c r="G675" s="75"/>
      <c r="H675" s="75"/>
      <c r="I675" s="76"/>
      <c r="J675" s="7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39"/>
      <c r="B676" s="39"/>
      <c r="C676" s="74"/>
      <c r="D676" s="40"/>
      <c r="E676" s="41"/>
      <c r="F676" s="41"/>
      <c r="G676" s="75"/>
      <c r="H676" s="75"/>
      <c r="I676" s="76"/>
      <c r="J676" s="7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39"/>
      <c r="B677" s="39"/>
      <c r="C677" s="74"/>
      <c r="D677" s="40"/>
      <c r="E677" s="41"/>
      <c r="F677" s="41"/>
      <c r="G677" s="75"/>
      <c r="H677" s="75"/>
      <c r="I677" s="76"/>
      <c r="J677" s="7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39"/>
      <c r="B678" s="39"/>
      <c r="C678" s="74"/>
      <c r="D678" s="40"/>
      <c r="E678" s="41"/>
      <c r="F678" s="41"/>
      <c r="G678" s="75"/>
      <c r="H678" s="75"/>
      <c r="I678" s="76"/>
      <c r="J678" s="7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39"/>
      <c r="B679" s="39"/>
      <c r="C679" s="74"/>
      <c r="D679" s="40"/>
      <c r="E679" s="41"/>
      <c r="F679" s="41"/>
      <c r="G679" s="75"/>
      <c r="H679" s="75"/>
      <c r="I679" s="76"/>
      <c r="J679" s="7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39"/>
      <c r="B680" s="39"/>
      <c r="C680" s="74"/>
      <c r="D680" s="40"/>
      <c r="E680" s="41"/>
      <c r="F680" s="41"/>
      <c r="G680" s="75"/>
      <c r="H680" s="75"/>
      <c r="I680" s="76"/>
      <c r="J680" s="7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39"/>
      <c r="B681" s="39"/>
      <c r="C681" s="74"/>
      <c r="D681" s="40"/>
      <c r="E681" s="41"/>
      <c r="F681" s="41"/>
      <c r="G681" s="75"/>
      <c r="H681" s="75"/>
      <c r="I681" s="76"/>
      <c r="J681" s="7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39"/>
      <c r="B682" s="39"/>
      <c r="C682" s="74"/>
      <c r="D682" s="40"/>
      <c r="E682" s="41"/>
      <c r="F682" s="41"/>
      <c r="G682" s="75"/>
      <c r="H682" s="75"/>
      <c r="I682" s="76"/>
      <c r="J682" s="7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39"/>
      <c r="B683" s="39"/>
      <c r="C683" s="74"/>
      <c r="D683" s="40"/>
      <c r="E683" s="41"/>
      <c r="F683" s="41"/>
      <c r="G683" s="75"/>
      <c r="H683" s="75"/>
      <c r="I683" s="76"/>
      <c r="J683" s="7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39"/>
      <c r="B684" s="39"/>
      <c r="C684" s="74"/>
      <c r="D684" s="40"/>
      <c r="E684" s="41"/>
      <c r="F684" s="41"/>
      <c r="G684" s="75"/>
      <c r="H684" s="75"/>
      <c r="I684" s="76"/>
      <c r="J684" s="7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39"/>
      <c r="B685" s="39"/>
      <c r="C685" s="74"/>
      <c r="D685" s="40"/>
      <c r="E685" s="41"/>
      <c r="F685" s="41"/>
      <c r="G685" s="75"/>
      <c r="H685" s="75"/>
      <c r="I685" s="76"/>
      <c r="J685" s="7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39"/>
      <c r="B686" s="39"/>
      <c r="C686" s="74"/>
      <c r="D686" s="40"/>
      <c r="E686" s="41"/>
      <c r="F686" s="41"/>
      <c r="G686" s="75"/>
      <c r="H686" s="75"/>
      <c r="I686" s="76"/>
      <c r="J686" s="7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39"/>
      <c r="B687" s="39"/>
      <c r="C687" s="74"/>
      <c r="D687" s="40"/>
      <c r="E687" s="41"/>
      <c r="F687" s="41"/>
      <c r="G687" s="75"/>
      <c r="H687" s="75"/>
      <c r="I687" s="76"/>
      <c r="J687" s="7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39"/>
      <c r="B688" s="39"/>
      <c r="C688" s="74"/>
      <c r="D688" s="40"/>
      <c r="E688" s="41"/>
      <c r="F688" s="41"/>
      <c r="G688" s="75"/>
      <c r="H688" s="75"/>
      <c r="I688" s="76"/>
      <c r="J688" s="7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39"/>
      <c r="B689" s="39"/>
      <c r="C689" s="74"/>
      <c r="D689" s="40"/>
      <c r="E689" s="41"/>
      <c r="F689" s="41"/>
      <c r="G689" s="75"/>
      <c r="H689" s="75"/>
      <c r="I689" s="76"/>
      <c r="J689" s="7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39"/>
      <c r="B690" s="39"/>
      <c r="C690" s="74"/>
      <c r="D690" s="40"/>
      <c r="E690" s="41"/>
      <c r="F690" s="41"/>
      <c r="G690" s="75"/>
      <c r="H690" s="75"/>
      <c r="I690" s="76"/>
      <c r="J690" s="7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39"/>
      <c r="B691" s="39"/>
      <c r="C691" s="74"/>
      <c r="D691" s="40"/>
      <c r="E691" s="41"/>
      <c r="F691" s="41"/>
      <c r="G691" s="75"/>
      <c r="H691" s="75"/>
      <c r="I691" s="76"/>
      <c r="J691" s="7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39"/>
      <c r="B692" s="39"/>
      <c r="C692" s="74"/>
      <c r="D692" s="40"/>
      <c r="E692" s="41"/>
      <c r="F692" s="41"/>
      <c r="G692" s="75"/>
      <c r="H692" s="75"/>
      <c r="I692" s="76"/>
      <c r="J692" s="7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39"/>
      <c r="B693" s="39"/>
      <c r="C693" s="74"/>
      <c r="D693" s="40"/>
      <c r="E693" s="41"/>
      <c r="F693" s="41"/>
      <c r="G693" s="75"/>
      <c r="H693" s="75"/>
      <c r="I693" s="76"/>
      <c r="J693" s="7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39"/>
      <c r="B694" s="39"/>
      <c r="C694" s="74"/>
      <c r="D694" s="40"/>
      <c r="E694" s="41"/>
      <c r="F694" s="41"/>
      <c r="G694" s="75"/>
      <c r="H694" s="75"/>
      <c r="I694" s="76"/>
      <c r="J694" s="7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39"/>
      <c r="B695" s="39"/>
      <c r="C695" s="74"/>
      <c r="D695" s="40"/>
      <c r="E695" s="41"/>
      <c r="F695" s="41"/>
      <c r="G695" s="75"/>
      <c r="H695" s="75"/>
      <c r="I695" s="76"/>
      <c r="J695" s="7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39"/>
      <c r="B696" s="39"/>
      <c r="C696" s="74"/>
      <c r="D696" s="40"/>
      <c r="E696" s="41"/>
      <c r="F696" s="41"/>
      <c r="G696" s="75"/>
      <c r="H696" s="75"/>
      <c r="I696" s="76"/>
      <c r="J696" s="7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39"/>
      <c r="B697" s="39"/>
      <c r="C697" s="74"/>
      <c r="D697" s="40"/>
      <c r="E697" s="41"/>
      <c r="F697" s="41"/>
      <c r="G697" s="75"/>
      <c r="H697" s="75"/>
      <c r="I697" s="76"/>
      <c r="J697" s="7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39"/>
      <c r="B698" s="39"/>
      <c r="C698" s="74"/>
      <c r="D698" s="40"/>
      <c r="E698" s="41"/>
      <c r="F698" s="41"/>
      <c r="G698" s="75"/>
      <c r="H698" s="75"/>
      <c r="I698" s="76"/>
      <c r="J698" s="7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39"/>
      <c r="B699" s="39"/>
      <c r="C699" s="74"/>
      <c r="D699" s="40"/>
      <c r="E699" s="41"/>
      <c r="F699" s="41"/>
      <c r="G699" s="75"/>
      <c r="H699" s="75"/>
      <c r="I699" s="76"/>
      <c r="J699" s="7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39"/>
      <c r="B700" s="39"/>
      <c r="C700" s="74"/>
      <c r="D700" s="40"/>
      <c r="E700" s="41"/>
      <c r="F700" s="41"/>
      <c r="G700" s="75"/>
      <c r="H700" s="75"/>
      <c r="I700" s="76"/>
      <c r="J700" s="7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39"/>
      <c r="B701" s="39"/>
      <c r="C701" s="74"/>
      <c r="D701" s="40"/>
      <c r="E701" s="41"/>
      <c r="F701" s="41"/>
      <c r="G701" s="75"/>
      <c r="H701" s="75"/>
      <c r="I701" s="76"/>
      <c r="J701" s="7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39"/>
      <c r="B702" s="39"/>
      <c r="C702" s="74"/>
      <c r="D702" s="40"/>
      <c r="E702" s="41"/>
      <c r="F702" s="41"/>
      <c r="G702" s="75"/>
      <c r="H702" s="75"/>
      <c r="I702" s="76"/>
      <c r="J702" s="7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39"/>
      <c r="B703" s="39"/>
      <c r="C703" s="74"/>
      <c r="D703" s="40"/>
      <c r="E703" s="41"/>
      <c r="F703" s="41"/>
      <c r="G703" s="75"/>
      <c r="H703" s="75"/>
      <c r="I703" s="76"/>
      <c r="J703" s="7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39"/>
      <c r="B704" s="39"/>
      <c r="C704" s="74"/>
      <c r="D704" s="40"/>
      <c r="E704" s="41"/>
      <c r="F704" s="41"/>
      <c r="G704" s="75"/>
      <c r="H704" s="75"/>
      <c r="I704" s="76"/>
      <c r="J704" s="7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39"/>
      <c r="B705" s="39"/>
      <c r="C705" s="74"/>
      <c r="D705" s="40"/>
      <c r="E705" s="41"/>
      <c r="F705" s="41"/>
      <c r="G705" s="75"/>
      <c r="H705" s="75"/>
      <c r="I705" s="76"/>
      <c r="J705" s="7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39"/>
      <c r="B706" s="39"/>
      <c r="C706" s="74"/>
      <c r="D706" s="40"/>
      <c r="E706" s="41"/>
      <c r="F706" s="41"/>
      <c r="G706" s="75"/>
      <c r="H706" s="75"/>
      <c r="I706" s="76"/>
      <c r="J706" s="7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39"/>
      <c r="B707" s="39"/>
      <c r="C707" s="74"/>
      <c r="D707" s="40"/>
      <c r="E707" s="41"/>
      <c r="F707" s="41"/>
      <c r="G707" s="75"/>
      <c r="H707" s="75"/>
      <c r="I707" s="76"/>
      <c r="J707" s="7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39"/>
      <c r="B708" s="39"/>
      <c r="C708" s="74"/>
      <c r="D708" s="40"/>
      <c r="E708" s="41"/>
      <c r="F708" s="41"/>
      <c r="G708" s="75"/>
      <c r="H708" s="75"/>
      <c r="I708" s="76"/>
      <c r="J708" s="7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39"/>
      <c r="B709" s="39"/>
      <c r="C709" s="74"/>
      <c r="D709" s="40"/>
      <c r="E709" s="41"/>
      <c r="F709" s="41"/>
      <c r="G709" s="75"/>
      <c r="H709" s="75"/>
      <c r="I709" s="76"/>
      <c r="J709" s="7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39"/>
      <c r="B710" s="39"/>
      <c r="C710" s="74"/>
      <c r="D710" s="40"/>
      <c r="E710" s="41"/>
      <c r="F710" s="41"/>
      <c r="G710" s="75"/>
      <c r="H710" s="75"/>
      <c r="I710" s="76"/>
      <c r="J710" s="7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39"/>
      <c r="B711" s="39"/>
      <c r="C711" s="74"/>
      <c r="D711" s="40"/>
      <c r="E711" s="41"/>
      <c r="F711" s="41"/>
      <c r="G711" s="75"/>
      <c r="H711" s="75"/>
      <c r="I711" s="76"/>
      <c r="J711" s="7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39"/>
      <c r="B712" s="39"/>
      <c r="C712" s="74"/>
      <c r="D712" s="40"/>
      <c r="E712" s="41"/>
      <c r="F712" s="41"/>
      <c r="G712" s="75"/>
      <c r="H712" s="75"/>
      <c r="I712" s="76"/>
      <c r="J712" s="7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39"/>
      <c r="B713" s="39"/>
      <c r="C713" s="74"/>
      <c r="D713" s="40"/>
      <c r="E713" s="41"/>
      <c r="F713" s="41"/>
      <c r="G713" s="75"/>
      <c r="H713" s="75"/>
      <c r="I713" s="76"/>
      <c r="J713" s="7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39"/>
      <c r="B714" s="39"/>
      <c r="C714" s="74"/>
      <c r="D714" s="40"/>
      <c r="E714" s="41"/>
      <c r="F714" s="41"/>
      <c r="G714" s="75"/>
      <c r="H714" s="75"/>
      <c r="I714" s="76"/>
      <c r="J714" s="7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39"/>
      <c r="B715" s="39"/>
      <c r="C715" s="74"/>
      <c r="D715" s="40"/>
      <c r="E715" s="41"/>
      <c r="F715" s="41"/>
      <c r="G715" s="75"/>
      <c r="H715" s="75"/>
      <c r="I715" s="76"/>
      <c r="J715" s="7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39"/>
      <c r="B716" s="39"/>
      <c r="C716" s="74"/>
      <c r="D716" s="40"/>
      <c r="E716" s="41"/>
      <c r="F716" s="41"/>
      <c r="G716" s="75"/>
      <c r="H716" s="75"/>
      <c r="I716" s="76"/>
      <c r="J716" s="7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39"/>
      <c r="B717" s="39"/>
      <c r="C717" s="74"/>
      <c r="D717" s="40"/>
      <c r="E717" s="41"/>
      <c r="F717" s="41"/>
      <c r="G717" s="75"/>
      <c r="H717" s="75"/>
      <c r="I717" s="76"/>
      <c r="J717" s="7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39"/>
      <c r="B718" s="39"/>
      <c r="C718" s="74"/>
      <c r="D718" s="40"/>
      <c r="E718" s="41"/>
      <c r="F718" s="41"/>
      <c r="G718" s="75"/>
      <c r="H718" s="75"/>
      <c r="I718" s="76"/>
      <c r="J718" s="7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39"/>
      <c r="B719" s="39"/>
      <c r="C719" s="74"/>
      <c r="D719" s="40"/>
      <c r="E719" s="41"/>
      <c r="F719" s="41"/>
      <c r="G719" s="75"/>
      <c r="H719" s="75"/>
      <c r="I719" s="76"/>
      <c r="J719" s="7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39"/>
      <c r="B720" s="39"/>
      <c r="C720" s="74"/>
      <c r="D720" s="40"/>
      <c r="E720" s="41"/>
      <c r="F720" s="41"/>
      <c r="G720" s="75"/>
      <c r="H720" s="75"/>
      <c r="I720" s="76"/>
      <c r="J720" s="7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39"/>
      <c r="B721" s="39"/>
      <c r="C721" s="74"/>
      <c r="D721" s="40"/>
      <c r="E721" s="41"/>
      <c r="F721" s="41"/>
      <c r="G721" s="75"/>
      <c r="H721" s="75"/>
      <c r="I721" s="76"/>
      <c r="J721" s="7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39"/>
      <c r="B722" s="39"/>
      <c r="C722" s="74"/>
      <c r="D722" s="40"/>
      <c r="E722" s="41"/>
      <c r="F722" s="41"/>
      <c r="G722" s="75"/>
      <c r="H722" s="75"/>
      <c r="I722" s="76"/>
      <c r="J722" s="7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39"/>
      <c r="B723" s="39"/>
      <c r="C723" s="74"/>
      <c r="D723" s="40"/>
      <c r="E723" s="41"/>
      <c r="F723" s="41"/>
      <c r="G723" s="75"/>
      <c r="H723" s="75"/>
      <c r="I723" s="76"/>
      <c r="J723" s="7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39"/>
      <c r="B724" s="39"/>
      <c r="C724" s="74"/>
      <c r="D724" s="40"/>
      <c r="E724" s="41"/>
      <c r="F724" s="41"/>
      <c r="G724" s="75"/>
      <c r="H724" s="75"/>
      <c r="I724" s="76"/>
      <c r="J724" s="7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39"/>
      <c r="B725" s="39"/>
      <c r="C725" s="74"/>
      <c r="D725" s="40"/>
      <c r="E725" s="41"/>
      <c r="F725" s="41"/>
      <c r="G725" s="75"/>
      <c r="H725" s="75"/>
      <c r="I725" s="76"/>
      <c r="J725" s="7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39"/>
      <c r="B726" s="39"/>
      <c r="C726" s="74"/>
      <c r="D726" s="40"/>
      <c r="E726" s="41"/>
      <c r="F726" s="41"/>
      <c r="G726" s="75"/>
      <c r="H726" s="75"/>
      <c r="I726" s="76"/>
      <c r="J726" s="7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39"/>
      <c r="B727" s="39"/>
      <c r="C727" s="74"/>
      <c r="D727" s="40"/>
      <c r="E727" s="41"/>
      <c r="F727" s="41"/>
      <c r="G727" s="75"/>
      <c r="H727" s="75"/>
      <c r="I727" s="76"/>
      <c r="J727" s="7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39"/>
      <c r="B728" s="39"/>
      <c r="C728" s="74"/>
      <c r="D728" s="40"/>
      <c r="E728" s="41"/>
      <c r="F728" s="41"/>
      <c r="G728" s="75"/>
      <c r="H728" s="75"/>
      <c r="I728" s="76"/>
      <c r="J728" s="7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39"/>
      <c r="B729" s="39"/>
      <c r="C729" s="74"/>
      <c r="D729" s="40"/>
      <c r="E729" s="41"/>
      <c r="F729" s="41"/>
      <c r="G729" s="75"/>
      <c r="H729" s="75"/>
      <c r="I729" s="76"/>
      <c r="J729" s="7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39"/>
      <c r="B730" s="39"/>
      <c r="C730" s="74"/>
      <c r="D730" s="40"/>
      <c r="E730" s="41"/>
      <c r="F730" s="41"/>
      <c r="G730" s="75"/>
      <c r="H730" s="75"/>
      <c r="I730" s="76"/>
      <c r="J730" s="7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39"/>
      <c r="B731" s="39"/>
      <c r="C731" s="74"/>
      <c r="D731" s="40"/>
      <c r="E731" s="41"/>
      <c r="F731" s="41"/>
      <c r="G731" s="75"/>
      <c r="H731" s="75"/>
      <c r="I731" s="76"/>
      <c r="J731" s="7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39"/>
      <c r="B732" s="39"/>
      <c r="C732" s="74"/>
      <c r="D732" s="40"/>
      <c r="E732" s="41"/>
      <c r="F732" s="41"/>
      <c r="G732" s="75"/>
      <c r="H732" s="75"/>
      <c r="I732" s="76"/>
      <c r="J732" s="7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39"/>
      <c r="B733" s="39"/>
      <c r="C733" s="74"/>
      <c r="D733" s="40"/>
      <c r="E733" s="41"/>
      <c r="F733" s="41"/>
      <c r="G733" s="75"/>
      <c r="H733" s="75"/>
      <c r="I733" s="76"/>
      <c r="J733" s="7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39"/>
      <c r="B734" s="39"/>
      <c r="C734" s="74"/>
      <c r="D734" s="40"/>
      <c r="E734" s="41"/>
      <c r="F734" s="41"/>
      <c r="G734" s="75"/>
      <c r="H734" s="75"/>
      <c r="I734" s="76"/>
      <c r="J734" s="7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39"/>
      <c r="B735" s="39"/>
      <c r="C735" s="74"/>
      <c r="D735" s="40"/>
      <c r="E735" s="41"/>
      <c r="F735" s="41"/>
      <c r="G735" s="75"/>
      <c r="H735" s="75"/>
      <c r="I735" s="76"/>
      <c r="J735" s="7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39"/>
      <c r="B736" s="39"/>
      <c r="C736" s="74"/>
      <c r="D736" s="40"/>
      <c r="E736" s="41"/>
      <c r="F736" s="41"/>
      <c r="G736" s="75"/>
      <c r="H736" s="75"/>
      <c r="I736" s="76"/>
      <c r="J736" s="7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39"/>
      <c r="B737" s="39"/>
      <c r="C737" s="74"/>
      <c r="D737" s="40"/>
      <c r="E737" s="41"/>
      <c r="F737" s="41"/>
      <c r="G737" s="75"/>
      <c r="H737" s="75"/>
      <c r="I737" s="76"/>
      <c r="J737" s="7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39"/>
      <c r="B738" s="39"/>
      <c r="C738" s="74"/>
      <c r="D738" s="40"/>
      <c r="E738" s="41"/>
      <c r="F738" s="41"/>
      <c r="G738" s="75"/>
      <c r="H738" s="75"/>
      <c r="I738" s="76"/>
      <c r="J738" s="7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39"/>
      <c r="B739" s="39"/>
      <c r="C739" s="74"/>
      <c r="D739" s="40"/>
      <c r="E739" s="41"/>
      <c r="F739" s="41"/>
      <c r="G739" s="75"/>
      <c r="H739" s="75"/>
      <c r="I739" s="76"/>
      <c r="J739" s="7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39"/>
      <c r="B740" s="39"/>
      <c r="C740" s="74"/>
      <c r="D740" s="40"/>
      <c r="E740" s="41"/>
      <c r="F740" s="41"/>
      <c r="G740" s="75"/>
      <c r="H740" s="75"/>
      <c r="I740" s="76"/>
      <c r="J740" s="7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39"/>
      <c r="B741" s="39"/>
      <c r="C741" s="74"/>
      <c r="D741" s="40"/>
      <c r="E741" s="41"/>
      <c r="F741" s="41"/>
      <c r="G741" s="75"/>
      <c r="H741" s="75"/>
      <c r="I741" s="76"/>
      <c r="J741" s="7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39"/>
      <c r="B742" s="39"/>
      <c r="C742" s="74"/>
      <c r="D742" s="40"/>
      <c r="E742" s="41"/>
      <c r="F742" s="41"/>
      <c r="G742" s="75"/>
      <c r="H742" s="75"/>
      <c r="I742" s="76"/>
      <c r="J742" s="7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39"/>
      <c r="B743" s="39"/>
      <c r="C743" s="74"/>
      <c r="D743" s="40"/>
      <c r="E743" s="41"/>
      <c r="F743" s="41"/>
      <c r="G743" s="75"/>
      <c r="H743" s="75"/>
      <c r="I743" s="76"/>
      <c r="J743" s="7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39"/>
      <c r="B744" s="39"/>
      <c r="C744" s="74"/>
      <c r="D744" s="40"/>
      <c r="E744" s="41"/>
      <c r="F744" s="41"/>
      <c r="G744" s="75"/>
      <c r="H744" s="75"/>
      <c r="I744" s="76"/>
      <c r="J744" s="7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39"/>
      <c r="B745" s="39"/>
      <c r="C745" s="74"/>
      <c r="D745" s="40"/>
      <c r="E745" s="41"/>
      <c r="F745" s="41"/>
      <c r="G745" s="75"/>
      <c r="H745" s="75"/>
      <c r="I745" s="76"/>
      <c r="J745" s="7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39"/>
      <c r="B746" s="39"/>
      <c r="C746" s="74"/>
      <c r="D746" s="40"/>
      <c r="E746" s="41"/>
      <c r="F746" s="41"/>
      <c r="G746" s="75"/>
      <c r="H746" s="75"/>
      <c r="I746" s="76"/>
      <c r="J746" s="7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39"/>
      <c r="B747" s="39"/>
      <c r="C747" s="74"/>
      <c r="D747" s="40"/>
      <c r="E747" s="41"/>
      <c r="F747" s="41"/>
      <c r="G747" s="75"/>
      <c r="H747" s="75"/>
      <c r="I747" s="76"/>
      <c r="J747" s="7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39"/>
      <c r="B748" s="39"/>
      <c r="C748" s="74"/>
      <c r="D748" s="40"/>
      <c r="E748" s="41"/>
      <c r="F748" s="41"/>
      <c r="G748" s="75"/>
      <c r="H748" s="75"/>
      <c r="I748" s="76"/>
      <c r="J748" s="7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39"/>
      <c r="B749" s="39"/>
      <c r="C749" s="74"/>
      <c r="D749" s="40"/>
      <c r="E749" s="41"/>
      <c r="F749" s="41"/>
      <c r="G749" s="75"/>
      <c r="H749" s="75"/>
      <c r="I749" s="76"/>
      <c r="J749" s="7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39"/>
      <c r="B750" s="39"/>
      <c r="C750" s="74"/>
      <c r="D750" s="40"/>
      <c r="E750" s="41"/>
      <c r="F750" s="41"/>
      <c r="G750" s="75"/>
      <c r="H750" s="75"/>
      <c r="I750" s="76"/>
      <c r="J750" s="7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39"/>
      <c r="B751" s="39"/>
      <c r="C751" s="74"/>
      <c r="D751" s="40"/>
      <c r="E751" s="41"/>
      <c r="F751" s="41"/>
      <c r="G751" s="75"/>
      <c r="H751" s="75"/>
      <c r="I751" s="76"/>
      <c r="J751" s="7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39"/>
      <c r="B752" s="39"/>
      <c r="C752" s="74"/>
      <c r="D752" s="40"/>
      <c r="E752" s="41"/>
      <c r="F752" s="41"/>
      <c r="G752" s="75"/>
      <c r="H752" s="75"/>
      <c r="I752" s="76"/>
      <c r="J752" s="7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39"/>
      <c r="B753" s="39"/>
      <c r="C753" s="74"/>
      <c r="D753" s="40"/>
      <c r="E753" s="41"/>
      <c r="F753" s="41"/>
      <c r="G753" s="75"/>
      <c r="H753" s="75"/>
      <c r="I753" s="76"/>
      <c r="J753" s="7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39"/>
      <c r="B754" s="39"/>
      <c r="C754" s="74"/>
      <c r="D754" s="40"/>
      <c r="E754" s="41"/>
      <c r="F754" s="41"/>
      <c r="G754" s="75"/>
      <c r="H754" s="75"/>
      <c r="I754" s="76"/>
      <c r="J754" s="7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39"/>
      <c r="B755" s="39"/>
      <c r="C755" s="74"/>
      <c r="D755" s="40"/>
      <c r="E755" s="41"/>
      <c r="F755" s="41"/>
      <c r="G755" s="75"/>
      <c r="H755" s="75"/>
      <c r="I755" s="76"/>
      <c r="J755" s="7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39"/>
      <c r="B756" s="39"/>
      <c r="C756" s="74"/>
      <c r="D756" s="40"/>
      <c r="E756" s="41"/>
      <c r="F756" s="41"/>
      <c r="G756" s="75"/>
      <c r="H756" s="75"/>
      <c r="I756" s="76"/>
      <c r="J756" s="7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39"/>
      <c r="B757" s="39"/>
      <c r="C757" s="74"/>
      <c r="D757" s="40"/>
      <c r="E757" s="41"/>
      <c r="F757" s="41"/>
      <c r="G757" s="75"/>
      <c r="H757" s="75"/>
      <c r="I757" s="76"/>
      <c r="J757" s="7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39"/>
      <c r="B758" s="39"/>
      <c r="C758" s="74"/>
      <c r="D758" s="40"/>
      <c r="E758" s="41"/>
      <c r="F758" s="41"/>
      <c r="G758" s="75"/>
      <c r="H758" s="75"/>
      <c r="I758" s="76"/>
      <c r="J758" s="7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39"/>
      <c r="B759" s="39"/>
      <c r="C759" s="74"/>
      <c r="D759" s="40"/>
      <c r="E759" s="41"/>
      <c r="F759" s="41"/>
      <c r="G759" s="75"/>
      <c r="H759" s="75"/>
      <c r="I759" s="76"/>
      <c r="J759" s="7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39"/>
      <c r="B760" s="39"/>
      <c r="C760" s="74"/>
      <c r="D760" s="40"/>
      <c r="E760" s="41"/>
      <c r="F760" s="41"/>
      <c r="G760" s="75"/>
      <c r="H760" s="75"/>
      <c r="I760" s="76"/>
      <c r="J760" s="7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39"/>
      <c r="B761" s="39"/>
      <c r="C761" s="74"/>
      <c r="D761" s="40"/>
      <c r="E761" s="41"/>
      <c r="F761" s="41"/>
      <c r="G761" s="75"/>
      <c r="H761" s="75"/>
      <c r="I761" s="76"/>
      <c r="J761" s="7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39"/>
      <c r="B762" s="39"/>
      <c r="C762" s="74"/>
      <c r="D762" s="40"/>
      <c r="E762" s="41"/>
      <c r="F762" s="41"/>
      <c r="G762" s="75"/>
      <c r="H762" s="75"/>
      <c r="I762" s="76"/>
      <c r="J762" s="7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39"/>
      <c r="B763" s="39"/>
      <c r="C763" s="74"/>
      <c r="D763" s="40"/>
      <c r="E763" s="41"/>
      <c r="F763" s="41"/>
      <c r="G763" s="75"/>
      <c r="H763" s="75"/>
      <c r="I763" s="76"/>
      <c r="J763" s="7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39"/>
      <c r="B764" s="39"/>
      <c r="C764" s="74"/>
      <c r="D764" s="40"/>
      <c r="E764" s="41"/>
      <c r="F764" s="41"/>
      <c r="G764" s="75"/>
      <c r="H764" s="75"/>
      <c r="I764" s="76"/>
      <c r="J764" s="7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39"/>
      <c r="B765" s="39"/>
      <c r="C765" s="74"/>
      <c r="D765" s="40"/>
      <c r="E765" s="41"/>
      <c r="F765" s="41"/>
      <c r="G765" s="75"/>
      <c r="H765" s="75"/>
      <c r="I765" s="76"/>
      <c r="J765" s="7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39"/>
      <c r="B766" s="39"/>
      <c r="C766" s="74"/>
      <c r="D766" s="40"/>
      <c r="E766" s="41"/>
      <c r="F766" s="41"/>
      <c r="G766" s="75"/>
      <c r="H766" s="75"/>
      <c r="I766" s="76"/>
      <c r="J766" s="7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39"/>
      <c r="B767" s="39"/>
      <c r="C767" s="74"/>
      <c r="D767" s="40"/>
      <c r="E767" s="41"/>
      <c r="F767" s="41"/>
      <c r="G767" s="75"/>
      <c r="H767" s="75"/>
      <c r="I767" s="76"/>
      <c r="J767" s="7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39"/>
      <c r="B768" s="39"/>
      <c r="C768" s="74"/>
      <c r="D768" s="40"/>
      <c r="E768" s="41"/>
      <c r="F768" s="41"/>
      <c r="G768" s="75"/>
      <c r="H768" s="75"/>
      <c r="I768" s="76"/>
      <c r="J768" s="7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39"/>
      <c r="B769" s="39"/>
      <c r="C769" s="74"/>
      <c r="D769" s="40"/>
      <c r="E769" s="41"/>
      <c r="F769" s="41"/>
      <c r="G769" s="75"/>
      <c r="H769" s="75"/>
      <c r="I769" s="76"/>
      <c r="J769" s="7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39"/>
      <c r="B770" s="39"/>
      <c r="C770" s="74"/>
      <c r="D770" s="40"/>
      <c r="E770" s="41"/>
      <c r="F770" s="41"/>
      <c r="G770" s="75"/>
      <c r="H770" s="75"/>
      <c r="I770" s="76"/>
      <c r="J770" s="7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39"/>
      <c r="B771" s="39"/>
      <c r="C771" s="74"/>
      <c r="D771" s="40"/>
      <c r="E771" s="41"/>
      <c r="F771" s="41"/>
      <c r="G771" s="75"/>
      <c r="H771" s="75"/>
      <c r="I771" s="76"/>
      <c r="J771" s="7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39"/>
      <c r="B772" s="39"/>
      <c r="C772" s="74"/>
      <c r="D772" s="40"/>
      <c r="E772" s="41"/>
      <c r="F772" s="41"/>
      <c r="G772" s="75"/>
      <c r="H772" s="75"/>
      <c r="I772" s="76"/>
      <c r="J772" s="7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39"/>
      <c r="B773" s="39"/>
      <c r="C773" s="74"/>
      <c r="D773" s="40"/>
      <c r="E773" s="41"/>
      <c r="F773" s="41"/>
      <c r="G773" s="75"/>
      <c r="H773" s="75"/>
      <c r="I773" s="76"/>
      <c r="J773" s="7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39"/>
      <c r="B774" s="39"/>
      <c r="C774" s="74"/>
      <c r="D774" s="40"/>
      <c r="E774" s="41"/>
      <c r="F774" s="41"/>
      <c r="G774" s="75"/>
      <c r="H774" s="75"/>
      <c r="I774" s="76"/>
      <c r="J774" s="7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39"/>
      <c r="B775" s="39"/>
      <c r="C775" s="74"/>
      <c r="D775" s="40"/>
      <c r="E775" s="41"/>
      <c r="F775" s="41"/>
      <c r="G775" s="75"/>
      <c r="H775" s="75"/>
      <c r="I775" s="76"/>
      <c r="J775" s="7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39"/>
      <c r="B776" s="39"/>
      <c r="C776" s="74"/>
      <c r="D776" s="40"/>
      <c r="E776" s="41"/>
      <c r="F776" s="41"/>
      <c r="G776" s="75"/>
      <c r="H776" s="75"/>
      <c r="I776" s="76"/>
      <c r="J776" s="7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39"/>
      <c r="B777" s="39"/>
      <c r="C777" s="74"/>
      <c r="D777" s="40"/>
      <c r="E777" s="41"/>
      <c r="F777" s="41"/>
      <c r="G777" s="75"/>
      <c r="H777" s="75"/>
      <c r="I777" s="76"/>
      <c r="J777" s="7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39"/>
      <c r="B778" s="39"/>
      <c r="C778" s="74"/>
      <c r="D778" s="40"/>
      <c r="E778" s="41"/>
      <c r="F778" s="41"/>
      <c r="G778" s="75"/>
      <c r="H778" s="75"/>
      <c r="I778" s="76"/>
      <c r="J778" s="7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39"/>
      <c r="B779" s="39"/>
      <c r="C779" s="74"/>
      <c r="D779" s="40"/>
      <c r="E779" s="41"/>
      <c r="F779" s="41"/>
      <c r="G779" s="75"/>
      <c r="H779" s="75"/>
      <c r="I779" s="76"/>
      <c r="J779" s="7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39"/>
      <c r="B780" s="39"/>
      <c r="C780" s="74"/>
      <c r="D780" s="40"/>
      <c r="E780" s="41"/>
      <c r="F780" s="41"/>
      <c r="G780" s="75"/>
      <c r="H780" s="75"/>
      <c r="I780" s="76"/>
      <c r="J780" s="7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39"/>
      <c r="B781" s="39"/>
      <c r="C781" s="74"/>
      <c r="D781" s="40"/>
      <c r="E781" s="41"/>
      <c r="F781" s="41"/>
      <c r="G781" s="75"/>
      <c r="H781" s="75"/>
      <c r="I781" s="76"/>
      <c r="J781" s="7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39"/>
      <c r="B782" s="39"/>
      <c r="C782" s="74"/>
      <c r="D782" s="40"/>
      <c r="E782" s="41"/>
      <c r="F782" s="41"/>
      <c r="G782" s="75"/>
      <c r="H782" s="75"/>
      <c r="I782" s="76"/>
      <c r="J782" s="7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39"/>
      <c r="B783" s="39"/>
      <c r="C783" s="74"/>
      <c r="D783" s="40"/>
      <c r="E783" s="41"/>
      <c r="F783" s="41"/>
      <c r="G783" s="75"/>
      <c r="H783" s="75"/>
      <c r="I783" s="76"/>
      <c r="J783" s="7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39"/>
      <c r="B784" s="39"/>
      <c r="C784" s="74"/>
      <c r="D784" s="40"/>
      <c r="E784" s="41"/>
      <c r="F784" s="41"/>
      <c r="G784" s="75"/>
      <c r="H784" s="75"/>
      <c r="I784" s="76"/>
      <c r="J784" s="7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39"/>
      <c r="B785" s="39"/>
      <c r="C785" s="74"/>
      <c r="D785" s="40"/>
      <c r="E785" s="41"/>
      <c r="F785" s="41"/>
      <c r="G785" s="75"/>
      <c r="H785" s="75"/>
      <c r="I785" s="76"/>
      <c r="J785" s="7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39"/>
      <c r="B786" s="39"/>
      <c r="C786" s="74"/>
      <c r="D786" s="40"/>
      <c r="E786" s="41"/>
      <c r="F786" s="41"/>
      <c r="G786" s="75"/>
      <c r="H786" s="75"/>
      <c r="I786" s="76"/>
      <c r="J786" s="7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39"/>
      <c r="B787" s="39"/>
      <c r="C787" s="74"/>
      <c r="D787" s="40"/>
      <c r="E787" s="41"/>
      <c r="F787" s="41"/>
      <c r="G787" s="75"/>
      <c r="H787" s="75"/>
      <c r="I787" s="76"/>
      <c r="J787" s="7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39"/>
      <c r="B788" s="39"/>
      <c r="C788" s="74"/>
      <c r="D788" s="40"/>
      <c r="E788" s="41"/>
      <c r="F788" s="41"/>
      <c r="G788" s="75"/>
      <c r="H788" s="75"/>
      <c r="I788" s="76"/>
      <c r="J788" s="7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39"/>
      <c r="B789" s="39"/>
      <c r="C789" s="74"/>
      <c r="D789" s="40"/>
      <c r="E789" s="41"/>
      <c r="F789" s="41"/>
      <c r="G789" s="75"/>
      <c r="H789" s="75"/>
      <c r="I789" s="76"/>
      <c r="J789" s="7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39"/>
      <c r="B790" s="39"/>
      <c r="C790" s="74"/>
      <c r="D790" s="40"/>
      <c r="E790" s="41"/>
      <c r="F790" s="41"/>
      <c r="G790" s="75"/>
      <c r="H790" s="75"/>
      <c r="I790" s="76"/>
      <c r="J790" s="7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39"/>
      <c r="B791" s="39"/>
      <c r="C791" s="74"/>
      <c r="D791" s="40"/>
      <c r="E791" s="41"/>
      <c r="F791" s="41"/>
      <c r="G791" s="75"/>
      <c r="H791" s="75"/>
      <c r="I791" s="76"/>
      <c r="J791" s="7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39"/>
      <c r="B792" s="39"/>
      <c r="C792" s="74"/>
      <c r="D792" s="40"/>
      <c r="E792" s="41"/>
      <c r="F792" s="41"/>
      <c r="G792" s="75"/>
      <c r="H792" s="75"/>
      <c r="I792" s="76"/>
      <c r="J792" s="7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39"/>
      <c r="B793" s="39"/>
      <c r="C793" s="74"/>
      <c r="D793" s="40"/>
      <c r="E793" s="41"/>
      <c r="F793" s="41"/>
      <c r="G793" s="75"/>
      <c r="H793" s="75"/>
      <c r="I793" s="76"/>
      <c r="J793" s="7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39"/>
      <c r="B794" s="39"/>
      <c r="C794" s="74"/>
      <c r="D794" s="40"/>
      <c r="E794" s="41"/>
      <c r="F794" s="41"/>
      <c r="G794" s="75"/>
      <c r="H794" s="75"/>
      <c r="I794" s="76"/>
      <c r="J794" s="7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39"/>
      <c r="B795" s="39"/>
      <c r="C795" s="74"/>
      <c r="D795" s="40"/>
      <c r="E795" s="41"/>
      <c r="F795" s="41"/>
      <c r="G795" s="75"/>
      <c r="H795" s="75"/>
      <c r="I795" s="76"/>
      <c r="J795" s="7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39"/>
      <c r="B796" s="39"/>
      <c r="C796" s="74"/>
      <c r="D796" s="40"/>
      <c r="E796" s="41"/>
      <c r="F796" s="41"/>
      <c r="G796" s="75"/>
      <c r="H796" s="75"/>
      <c r="I796" s="76"/>
      <c r="J796" s="7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39"/>
      <c r="B797" s="39"/>
      <c r="C797" s="74"/>
      <c r="D797" s="40"/>
      <c r="E797" s="41"/>
      <c r="F797" s="41"/>
      <c r="G797" s="75"/>
      <c r="H797" s="75"/>
      <c r="I797" s="76"/>
      <c r="J797" s="7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39"/>
      <c r="B798" s="39"/>
      <c r="C798" s="74"/>
      <c r="D798" s="40"/>
      <c r="E798" s="41"/>
      <c r="F798" s="41"/>
      <c r="G798" s="75"/>
      <c r="H798" s="75"/>
      <c r="I798" s="76"/>
      <c r="J798" s="7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39"/>
      <c r="B799" s="39"/>
      <c r="C799" s="74"/>
      <c r="D799" s="40"/>
      <c r="E799" s="41"/>
      <c r="F799" s="41"/>
      <c r="G799" s="75"/>
      <c r="H799" s="75"/>
      <c r="I799" s="76"/>
      <c r="J799" s="7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39"/>
      <c r="B800" s="39"/>
      <c r="C800" s="74"/>
      <c r="D800" s="40"/>
      <c r="E800" s="41"/>
      <c r="F800" s="41"/>
      <c r="G800" s="75"/>
      <c r="H800" s="75"/>
      <c r="I800" s="76"/>
      <c r="J800" s="7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39"/>
      <c r="B801" s="39"/>
      <c r="C801" s="74"/>
      <c r="D801" s="40"/>
      <c r="E801" s="41"/>
      <c r="F801" s="41"/>
      <c r="G801" s="75"/>
      <c r="H801" s="75"/>
      <c r="I801" s="76"/>
      <c r="J801" s="7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39"/>
      <c r="B802" s="39"/>
      <c r="C802" s="74"/>
      <c r="D802" s="40"/>
      <c r="E802" s="41"/>
      <c r="F802" s="41"/>
      <c r="G802" s="75"/>
      <c r="H802" s="75"/>
      <c r="I802" s="76"/>
      <c r="J802" s="7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39"/>
      <c r="B803" s="39"/>
      <c r="C803" s="74"/>
      <c r="D803" s="40"/>
      <c r="E803" s="41"/>
      <c r="F803" s="41"/>
      <c r="G803" s="75"/>
      <c r="H803" s="75"/>
      <c r="I803" s="76"/>
      <c r="J803" s="7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39"/>
      <c r="B804" s="39"/>
      <c r="C804" s="74"/>
      <c r="D804" s="40"/>
      <c r="E804" s="41"/>
      <c r="F804" s="41"/>
      <c r="G804" s="75"/>
      <c r="H804" s="75"/>
      <c r="I804" s="76"/>
      <c r="J804" s="7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39"/>
      <c r="B805" s="39"/>
      <c r="C805" s="74"/>
      <c r="D805" s="40"/>
      <c r="E805" s="41"/>
      <c r="F805" s="41"/>
      <c r="G805" s="75"/>
      <c r="H805" s="75"/>
      <c r="I805" s="76"/>
      <c r="J805" s="7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39"/>
      <c r="B806" s="39"/>
      <c r="C806" s="74"/>
      <c r="D806" s="40"/>
      <c r="E806" s="41"/>
      <c r="F806" s="41"/>
      <c r="G806" s="75"/>
      <c r="H806" s="75"/>
      <c r="I806" s="76"/>
      <c r="J806" s="7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39"/>
      <c r="B807" s="39"/>
      <c r="C807" s="74"/>
      <c r="D807" s="40"/>
      <c r="E807" s="41"/>
      <c r="F807" s="41"/>
      <c r="G807" s="75"/>
      <c r="H807" s="75"/>
      <c r="I807" s="76"/>
      <c r="J807" s="7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39"/>
      <c r="B808" s="39"/>
      <c r="C808" s="74"/>
      <c r="D808" s="40"/>
      <c r="E808" s="41"/>
      <c r="F808" s="41"/>
      <c r="G808" s="75"/>
      <c r="H808" s="75"/>
      <c r="I808" s="76"/>
      <c r="J808" s="7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39"/>
      <c r="B809" s="39"/>
      <c r="C809" s="74"/>
      <c r="D809" s="40"/>
      <c r="E809" s="41"/>
      <c r="F809" s="41"/>
      <c r="G809" s="75"/>
      <c r="H809" s="75"/>
      <c r="I809" s="76"/>
      <c r="J809" s="7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39"/>
      <c r="B810" s="39"/>
      <c r="C810" s="74"/>
      <c r="D810" s="40"/>
      <c r="E810" s="41"/>
      <c r="F810" s="41"/>
      <c r="G810" s="75"/>
      <c r="H810" s="75"/>
      <c r="I810" s="76"/>
      <c r="J810" s="7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39"/>
      <c r="B811" s="39"/>
      <c r="C811" s="74"/>
      <c r="D811" s="40"/>
      <c r="E811" s="41"/>
      <c r="F811" s="41"/>
      <c r="G811" s="75"/>
      <c r="H811" s="75"/>
      <c r="I811" s="76"/>
      <c r="J811" s="7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39"/>
      <c r="B812" s="39"/>
      <c r="C812" s="74"/>
      <c r="D812" s="40"/>
      <c r="E812" s="41"/>
      <c r="F812" s="41"/>
      <c r="G812" s="75"/>
      <c r="H812" s="75"/>
      <c r="I812" s="76"/>
      <c r="J812" s="7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39"/>
      <c r="B813" s="39"/>
      <c r="C813" s="74"/>
      <c r="D813" s="40"/>
      <c r="E813" s="41"/>
      <c r="F813" s="41"/>
      <c r="G813" s="75"/>
      <c r="H813" s="75"/>
      <c r="I813" s="76"/>
      <c r="J813" s="7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39"/>
      <c r="B814" s="39"/>
      <c r="C814" s="74"/>
      <c r="D814" s="40"/>
      <c r="E814" s="41"/>
      <c r="F814" s="41"/>
      <c r="G814" s="75"/>
      <c r="H814" s="75"/>
      <c r="I814" s="76"/>
      <c r="J814" s="7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39"/>
      <c r="B815" s="39"/>
      <c r="C815" s="74"/>
      <c r="D815" s="40"/>
      <c r="E815" s="41"/>
      <c r="F815" s="41"/>
      <c r="G815" s="75"/>
      <c r="H815" s="75"/>
      <c r="I815" s="76"/>
      <c r="J815" s="7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39"/>
      <c r="B816" s="39"/>
      <c r="C816" s="74"/>
      <c r="D816" s="40"/>
      <c r="E816" s="41"/>
      <c r="F816" s="41"/>
      <c r="G816" s="75"/>
      <c r="H816" s="75"/>
      <c r="I816" s="76"/>
      <c r="J816" s="7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39"/>
      <c r="B817" s="39"/>
      <c r="C817" s="74"/>
      <c r="D817" s="40"/>
      <c r="E817" s="41"/>
      <c r="F817" s="41"/>
      <c r="G817" s="75"/>
      <c r="H817" s="75"/>
      <c r="I817" s="76"/>
      <c r="J817" s="7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39"/>
      <c r="B818" s="39"/>
      <c r="C818" s="74"/>
      <c r="D818" s="40"/>
      <c r="E818" s="41"/>
      <c r="F818" s="41"/>
      <c r="G818" s="75"/>
      <c r="H818" s="75"/>
      <c r="I818" s="76"/>
      <c r="J818" s="7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39"/>
      <c r="B819" s="39"/>
      <c r="C819" s="74"/>
      <c r="D819" s="40"/>
      <c r="E819" s="41"/>
      <c r="F819" s="41"/>
      <c r="G819" s="75"/>
      <c r="H819" s="75"/>
      <c r="I819" s="76"/>
      <c r="J819" s="7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39"/>
      <c r="B820" s="39"/>
      <c r="C820" s="74"/>
      <c r="D820" s="40"/>
      <c r="E820" s="41"/>
      <c r="F820" s="41"/>
      <c r="G820" s="75"/>
      <c r="H820" s="75"/>
      <c r="I820" s="76"/>
      <c r="J820" s="7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39"/>
      <c r="B821" s="39"/>
      <c r="C821" s="74"/>
      <c r="D821" s="40"/>
      <c r="E821" s="41"/>
      <c r="F821" s="41"/>
      <c r="G821" s="75"/>
      <c r="H821" s="75"/>
      <c r="I821" s="76"/>
      <c r="J821" s="7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39"/>
      <c r="B822" s="39"/>
      <c r="C822" s="74"/>
      <c r="D822" s="40"/>
      <c r="E822" s="41"/>
      <c r="F822" s="41"/>
      <c r="G822" s="75"/>
      <c r="H822" s="75"/>
      <c r="I822" s="76"/>
      <c r="J822" s="7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39"/>
      <c r="B823" s="39"/>
      <c r="C823" s="74"/>
      <c r="D823" s="40"/>
      <c r="E823" s="41"/>
      <c r="F823" s="41"/>
      <c r="G823" s="75"/>
      <c r="H823" s="75"/>
      <c r="I823" s="76"/>
      <c r="J823" s="7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39"/>
      <c r="B824" s="39"/>
      <c r="C824" s="74"/>
      <c r="D824" s="40"/>
      <c r="E824" s="41"/>
      <c r="F824" s="41"/>
      <c r="G824" s="75"/>
      <c r="H824" s="75"/>
      <c r="I824" s="76"/>
      <c r="J824" s="7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39"/>
      <c r="B825" s="39"/>
      <c r="C825" s="74"/>
      <c r="D825" s="40"/>
      <c r="E825" s="41"/>
      <c r="F825" s="41"/>
      <c r="G825" s="75"/>
      <c r="H825" s="75"/>
      <c r="I825" s="76"/>
      <c r="J825" s="7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39"/>
      <c r="B826" s="39"/>
      <c r="C826" s="74"/>
      <c r="D826" s="40"/>
      <c r="E826" s="41"/>
      <c r="F826" s="41"/>
      <c r="G826" s="75"/>
      <c r="H826" s="75"/>
      <c r="I826" s="76"/>
      <c r="J826" s="7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39"/>
      <c r="B827" s="39"/>
      <c r="C827" s="74"/>
      <c r="D827" s="40"/>
      <c r="E827" s="41"/>
      <c r="F827" s="41"/>
      <c r="G827" s="75"/>
      <c r="H827" s="75"/>
      <c r="I827" s="76"/>
      <c r="J827" s="7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39"/>
      <c r="B828" s="39"/>
      <c r="C828" s="74"/>
      <c r="D828" s="40"/>
      <c r="E828" s="41"/>
      <c r="F828" s="41"/>
      <c r="G828" s="75"/>
      <c r="H828" s="75"/>
      <c r="I828" s="76"/>
      <c r="J828" s="7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39"/>
      <c r="B829" s="39"/>
      <c r="C829" s="74"/>
      <c r="D829" s="40"/>
      <c r="E829" s="41"/>
      <c r="F829" s="41"/>
      <c r="G829" s="75"/>
      <c r="H829" s="75"/>
      <c r="I829" s="76"/>
      <c r="J829" s="7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39"/>
      <c r="B830" s="39"/>
      <c r="C830" s="74"/>
      <c r="D830" s="40"/>
      <c r="E830" s="41"/>
      <c r="F830" s="41"/>
      <c r="G830" s="75"/>
      <c r="H830" s="75"/>
      <c r="I830" s="76"/>
      <c r="J830" s="7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39"/>
      <c r="B831" s="39"/>
      <c r="C831" s="74"/>
      <c r="D831" s="40"/>
      <c r="E831" s="41"/>
      <c r="F831" s="41"/>
      <c r="G831" s="75"/>
      <c r="H831" s="75"/>
      <c r="I831" s="76"/>
      <c r="J831" s="7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39"/>
      <c r="B832" s="39"/>
      <c r="C832" s="74"/>
      <c r="D832" s="40"/>
      <c r="E832" s="41"/>
      <c r="F832" s="41"/>
      <c r="G832" s="75"/>
      <c r="H832" s="75"/>
      <c r="I832" s="76"/>
      <c r="J832" s="7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39"/>
      <c r="B833" s="39"/>
      <c r="C833" s="74"/>
      <c r="D833" s="40"/>
      <c r="E833" s="41"/>
      <c r="F833" s="41"/>
      <c r="G833" s="75"/>
      <c r="H833" s="75"/>
      <c r="I833" s="76"/>
      <c r="J833" s="7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39"/>
      <c r="B834" s="39"/>
      <c r="C834" s="74"/>
      <c r="D834" s="40"/>
      <c r="E834" s="41"/>
      <c r="F834" s="41"/>
      <c r="G834" s="75"/>
      <c r="H834" s="75"/>
      <c r="I834" s="76"/>
      <c r="J834" s="7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39"/>
      <c r="B835" s="39"/>
      <c r="C835" s="74"/>
      <c r="D835" s="40"/>
      <c r="E835" s="41"/>
      <c r="F835" s="41"/>
      <c r="G835" s="75"/>
      <c r="H835" s="75"/>
      <c r="I835" s="76"/>
      <c r="J835" s="7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39"/>
      <c r="B836" s="39"/>
      <c r="C836" s="74"/>
      <c r="D836" s="40"/>
      <c r="E836" s="41"/>
      <c r="F836" s="41"/>
      <c r="G836" s="75"/>
      <c r="H836" s="75"/>
      <c r="I836" s="76"/>
      <c r="J836" s="7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39"/>
      <c r="B837" s="39"/>
      <c r="C837" s="74"/>
      <c r="D837" s="40"/>
      <c r="E837" s="41"/>
      <c r="F837" s="41"/>
      <c r="G837" s="75"/>
      <c r="H837" s="75"/>
      <c r="I837" s="76"/>
      <c r="J837" s="7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39"/>
      <c r="B838" s="39"/>
      <c r="C838" s="74"/>
      <c r="D838" s="40"/>
      <c r="E838" s="41"/>
      <c r="F838" s="41"/>
      <c r="G838" s="75"/>
      <c r="H838" s="75"/>
      <c r="I838" s="76"/>
      <c r="J838" s="7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39"/>
      <c r="B839" s="39"/>
      <c r="C839" s="74"/>
      <c r="D839" s="40"/>
      <c r="E839" s="41"/>
      <c r="F839" s="41"/>
      <c r="G839" s="75"/>
      <c r="H839" s="75"/>
      <c r="I839" s="76"/>
      <c r="J839" s="7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39"/>
      <c r="B840" s="39"/>
      <c r="C840" s="74"/>
      <c r="D840" s="40"/>
      <c r="E840" s="41"/>
      <c r="F840" s="41"/>
      <c r="G840" s="75"/>
      <c r="H840" s="75"/>
      <c r="I840" s="76"/>
      <c r="J840" s="7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39"/>
      <c r="B841" s="39"/>
      <c r="C841" s="74"/>
      <c r="D841" s="40"/>
      <c r="E841" s="41"/>
      <c r="F841" s="41"/>
      <c r="G841" s="75"/>
      <c r="H841" s="75"/>
      <c r="I841" s="76"/>
      <c r="J841" s="7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39"/>
      <c r="B842" s="39"/>
      <c r="C842" s="74"/>
      <c r="D842" s="40"/>
      <c r="E842" s="41"/>
      <c r="F842" s="41"/>
      <c r="G842" s="75"/>
      <c r="H842" s="75"/>
      <c r="I842" s="76"/>
      <c r="J842" s="7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39"/>
      <c r="B843" s="39"/>
      <c r="C843" s="74"/>
      <c r="D843" s="40"/>
      <c r="E843" s="41"/>
      <c r="F843" s="41"/>
      <c r="G843" s="75"/>
      <c r="H843" s="75"/>
      <c r="I843" s="76"/>
      <c r="J843" s="7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39"/>
      <c r="B844" s="39"/>
      <c r="C844" s="74"/>
      <c r="D844" s="40"/>
      <c r="E844" s="41"/>
      <c r="F844" s="41"/>
      <c r="G844" s="75"/>
      <c r="H844" s="75"/>
      <c r="I844" s="76"/>
      <c r="J844" s="7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39"/>
      <c r="B845" s="39"/>
      <c r="C845" s="74"/>
      <c r="D845" s="40"/>
      <c r="E845" s="41"/>
      <c r="F845" s="41"/>
      <c r="G845" s="75"/>
      <c r="H845" s="75"/>
      <c r="I845" s="76"/>
      <c r="J845" s="7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39"/>
      <c r="B846" s="39"/>
      <c r="C846" s="74"/>
      <c r="D846" s="40"/>
      <c r="E846" s="41"/>
      <c r="F846" s="41"/>
      <c r="G846" s="75"/>
      <c r="H846" s="75"/>
      <c r="I846" s="76"/>
      <c r="J846" s="7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39"/>
      <c r="B847" s="39"/>
      <c r="C847" s="74"/>
      <c r="D847" s="40"/>
      <c r="E847" s="41"/>
      <c r="F847" s="41"/>
      <c r="G847" s="75"/>
      <c r="H847" s="75"/>
      <c r="I847" s="76"/>
      <c r="J847" s="7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39"/>
      <c r="B848" s="39"/>
      <c r="C848" s="74"/>
      <c r="D848" s="40"/>
      <c r="E848" s="41"/>
      <c r="F848" s="41"/>
      <c r="G848" s="75"/>
      <c r="H848" s="75"/>
      <c r="I848" s="76"/>
      <c r="J848" s="7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39"/>
      <c r="B849" s="39"/>
      <c r="C849" s="74"/>
      <c r="D849" s="40"/>
      <c r="E849" s="41"/>
      <c r="F849" s="41"/>
      <c r="G849" s="75"/>
      <c r="H849" s="75"/>
      <c r="I849" s="76"/>
      <c r="J849" s="7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39"/>
      <c r="B850" s="39"/>
      <c r="C850" s="74"/>
      <c r="D850" s="40"/>
      <c r="E850" s="41"/>
      <c r="F850" s="41"/>
      <c r="G850" s="75"/>
      <c r="H850" s="75"/>
      <c r="I850" s="76"/>
      <c r="J850" s="7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39"/>
      <c r="B851" s="39"/>
      <c r="C851" s="74"/>
      <c r="D851" s="40"/>
      <c r="E851" s="41"/>
      <c r="F851" s="41"/>
      <c r="G851" s="75"/>
      <c r="H851" s="75"/>
      <c r="I851" s="76"/>
      <c r="J851" s="7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39"/>
      <c r="B852" s="39"/>
      <c r="C852" s="74"/>
      <c r="D852" s="40"/>
      <c r="E852" s="41"/>
      <c r="F852" s="41"/>
      <c r="G852" s="75"/>
      <c r="H852" s="75"/>
      <c r="I852" s="76"/>
      <c r="J852" s="7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39"/>
      <c r="B853" s="39"/>
      <c r="C853" s="74"/>
      <c r="D853" s="40"/>
      <c r="E853" s="41"/>
      <c r="F853" s="41"/>
      <c r="G853" s="75"/>
      <c r="H853" s="75"/>
      <c r="I853" s="76"/>
      <c r="J853" s="7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39"/>
      <c r="B854" s="39"/>
      <c r="C854" s="74"/>
      <c r="D854" s="40"/>
      <c r="E854" s="41"/>
      <c r="F854" s="41"/>
      <c r="G854" s="75"/>
      <c r="H854" s="75"/>
      <c r="I854" s="76"/>
      <c r="J854" s="7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39"/>
      <c r="B855" s="39"/>
      <c r="C855" s="74"/>
      <c r="D855" s="40"/>
      <c r="E855" s="41"/>
      <c r="F855" s="41"/>
      <c r="G855" s="75"/>
      <c r="H855" s="75"/>
      <c r="I855" s="76"/>
      <c r="J855" s="7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39"/>
      <c r="B856" s="39"/>
      <c r="C856" s="74"/>
      <c r="D856" s="40"/>
      <c r="E856" s="41"/>
      <c r="F856" s="41"/>
      <c r="G856" s="75"/>
      <c r="H856" s="75"/>
      <c r="I856" s="76"/>
      <c r="J856" s="7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39"/>
      <c r="B857" s="39"/>
      <c r="C857" s="74"/>
      <c r="D857" s="40"/>
      <c r="E857" s="41"/>
      <c r="F857" s="41"/>
      <c r="G857" s="75"/>
      <c r="H857" s="75"/>
      <c r="I857" s="76"/>
      <c r="J857" s="7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39"/>
      <c r="B858" s="39"/>
      <c r="C858" s="74"/>
      <c r="D858" s="40"/>
      <c r="E858" s="41"/>
      <c r="F858" s="41"/>
      <c r="G858" s="75"/>
      <c r="H858" s="75"/>
      <c r="I858" s="76"/>
      <c r="J858" s="7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39"/>
      <c r="B859" s="39"/>
      <c r="C859" s="74"/>
      <c r="D859" s="40"/>
      <c r="E859" s="41"/>
      <c r="F859" s="41"/>
      <c r="G859" s="75"/>
      <c r="H859" s="75"/>
      <c r="I859" s="76"/>
      <c r="J859" s="7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39"/>
      <c r="B860" s="39"/>
      <c r="C860" s="74"/>
      <c r="D860" s="40"/>
      <c r="E860" s="41"/>
      <c r="F860" s="41"/>
      <c r="G860" s="75"/>
      <c r="H860" s="75"/>
      <c r="I860" s="76"/>
      <c r="J860" s="7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39"/>
      <c r="B861" s="39"/>
      <c r="C861" s="74"/>
      <c r="D861" s="40"/>
      <c r="E861" s="41"/>
      <c r="F861" s="41"/>
      <c r="G861" s="75"/>
      <c r="H861" s="75"/>
      <c r="I861" s="76"/>
      <c r="J861" s="7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39"/>
      <c r="B862" s="39"/>
      <c r="C862" s="74"/>
      <c r="D862" s="40"/>
      <c r="E862" s="41"/>
      <c r="F862" s="41"/>
      <c r="G862" s="75"/>
      <c r="H862" s="75"/>
      <c r="I862" s="76"/>
      <c r="J862" s="7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39"/>
      <c r="B863" s="39"/>
      <c r="C863" s="74"/>
      <c r="D863" s="40"/>
      <c r="E863" s="41"/>
      <c r="F863" s="41"/>
      <c r="G863" s="75"/>
      <c r="H863" s="75"/>
      <c r="I863" s="76"/>
      <c r="J863" s="7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39"/>
      <c r="B864" s="39"/>
      <c r="C864" s="74"/>
      <c r="D864" s="40"/>
      <c r="E864" s="41"/>
      <c r="F864" s="41"/>
      <c r="G864" s="75"/>
      <c r="H864" s="75"/>
      <c r="I864" s="76"/>
      <c r="J864" s="7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39"/>
      <c r="B865" s="39"/>
      <c r="C865" s="74"/>
      <c r="D865" s="40"/>
      <c r="E865" s="41"/>
      <c r="F865" s="41"/>
      <c r="G865" s="75"/>
      <c r="H865" s="75"/>
      <c r="I865" s="76"/>
      <c r="J865" s="7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39"/>
      <c r="B866" s="39"/>
      <c r="C866" s="74"/>
      <c r="D866" s="40"/>
      <c r="E866" s="41"/>
      <c r="F866" s="41"/>
      <c r="G866" s="75"/>
      <c r="H866" s="75"/>
      <c r="I866" s="76"/>
      <c r="J866" s="7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39"/>
      <c r="B867" s="39"/>
      <c r="C867" s="74"/>
      <c r="D867" s="40"/>
      <c r="E867" s="41"/>
      <c r="F867" s="41"/>
      <c r="G867" s="75"/>
      <c r="H867" s="75"/>
      <c r="I867" s="76"/>
      <c r="J867" s="7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39"/>
      <c r="B868" s="39"/>
      <c r="C868" s="74"/>
      <c r="D868" s="40"/>
      <c r="E868" s="41"/>
      <c r="F868" s="41"/>
      <c r="G868" s="75"/>
      <c r="H868" s="75"/>
      <c r="I868" s="76"/>
      <c r="J868" s="7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39"/>
      <c r="B869" s="39"/>
      <c r="C869" s="74"/>
      <c r="D869" s="40"/>
      <c r="E869" s="41"/>
      <c r="F869" s="41"/>
      <c r="G869" s="75"/>
      <c r="H869" s="75"/>
      <c r="I869" s="76"/>
      <c r="J869" s="7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39"/>
      <c r="B870" s="39"/>
      <c r="C870" s="74"/>
      <c r="D870" s="40"/>
      <c r="E870" s="41"/>
      <c r="F870" s="41"/>
      <c r="G870" s="75"/>
      <c r="H870" s="75"/>
      <c r="I870" s="76"/>
      <c r="J870" s="7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39"/>
      <c r="B871" s="39"/>
      <c r="C871" s="74"/>
      <c r="D871" s="40"/>
      <c r="E871" s="41"/>
      <c r="F871" s="41"/>
      <c r="G871" s="75"/>
      <c r="H871" s="75"/>
      <c r="I871" s="76"/>
      <c r="J871" s="7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39"/>
      <c r="B872" s="39"/>
      <c r="C872" s="74"/>
      <c r="D872" s="40"/>
      <c r="E872" s="41"/>
      <c r="F872" s="41"/>
      <c r="G872" s="75"/>
      <c r="H872" s="75"/>
      <c r="I872" s="76"/>
      <c r="J872" s="7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39"/>
      <c r="B873" s="39"/>
      <c r="C873" s="74"/>
      <c r="D873" s="40"/>
      <c r="E873" s="41"/>
      <c r="F873" s="41"/>
      <c r="G873" s="75"/>
      <c r="H873" s="75"/>
      <c r="I873" s="76"/>
      <c r="J873" s="7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39"/>
      <c r="B874" s="39"/>
      <c r="C874" s="74"/>
      <c r="D874" s="40"/>
      <c r="E874" s="41"/>
      <c r="F874" s="41"/>
      <c r="G874" s="75"/>
      <c r="H874" s="75"/>
      <c r="I874" s="76"/>
      <c r="J874" s="7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39"/>
      <c r="B875" s="39"/>
      <c r="C875" s="74"/>
      <c r="D875" s="40"/>
      <c r="E875" s="41"/>
      <c r="F875" s="41"/>
      <c r="G875" s="75"/>
      <c r="H875" s="75"/>
      <c r="I875" s="76"/>
      <c r="J875" s="7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39"/>
      <c r="B876" s="39"/>
      <c r="C876" s="74"/>
      <c r="D876" s="40"/>
      <c r="E876" s="41"/>
      <c r="F876" s="41"/>
      <c r="G876" s="75"/>
      <c r="H876" s="75"/>
      <c r="I876" s="76"/>
      <c r="J876" s="7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39"/>
      <c r="B877" s="39"/>
      <c r="C877" s="74"/>
      <c r="D877" s="40"/>
      <c r="E877" s="41"/>
      <c r="F877" s="41"/>
      <c r="G877" s="75"/>
      <c r="H877" s="75"/>
      <c r="I877" s="76"/>
      <c r="J877" s="7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39"/>
      <c r="B878" s="39"/>
      <c r="C878" s="74"/>
      <c r="D878" s="40"/>
      <c r="E878" s="41"/>
      <c r="F878" s="41"/>
      <c r="G878" s="75"/>
      <c r="H878" s="75"/>
      <c r="I878" s="76"/>
      <c r="J878" s="7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39"/>
      <c r="B879" s="39"/>
      <c r="C879" s="74"/>
      <c r="D879" s="40"/>
      <c r="E879" s="41"/>
      <c r="F879" s="41"/>
      <c r="G879" s="75"/>
      <c r="H879" s="75"/>
      <c r="I879" s="76"/>
      <c r="J879" s="7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39"/>
      <c r="B880" s="39"/>
      <c r="C880" s="74"/>
      <c r="D880" s="40"/>
      <c r="E880" s="41"/>
      <c r="F880" s="41"/>
      <c r="G880" s="75"/>
      <c r="H880" s="75"/>
      <c r="I880" s="76"/>
      <c r="J880" s="7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39"/>
      <c r="B881" s="39"/>
      <c r="C881" s="74"/>
      <c r="D881" s="40"/>
      <c r="E881" s="41"/>
      <c r="F881" s="41"/>
      <c r="G881" s="75"/>
      <c r="H881" s="75"/>
      <c r="I881" s="76"/>
      <c r="J881" s="7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39"/>
      <c r="B882" s="39"/>
      <c r="C882" s="74"/>
      <c r="D882" s="40"/>
      <c r="E882" s="41"/>
      <c r="F882" s="41"/>
      <c r="G882" s="75"/>
      <c r="H882" s="75"/>
      <c r="I882" s="76"/>
      <c r="J882" s="7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39"/>
      <c r="B883" s="39"/>
      <c r="C883" s="74"/>
      <c r="D883" s="40"/>
      <c r="E883" s="41"/>
      <c r="F883" s="41"/>
      <c r="G883" s="75"/>
      <c r="H883" s="75"/>
      <c r="I883" s="76"/>
      <c r="J883" s="7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39"/>
      <c r="B884" s="39"/>
      <c r="C884" s="74"/>
      <c r="D884" s="40"/>
      <c r="E884" s="41"/>
      <c r="F884" s="41"/>
      <c r="G884" s="75"/>
      <c r="H884" s="75"/>
      <c r="I884" s="76"/>
      <c r="J884" s="7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39"/>
      <c r="B885" s="39"/>
      <c r="C885" s="74"/>
      <c r="D885" s="40"/>
      <c r="E885" s="41"/>
      <c r="F885" s="41"/>
      <c r="G885" s="75"/>
      <c r="H885" s="75"/>
      <c r="I885" s="76"/>
      <c r="J885" s="7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39"/>
      <c r="B886" s="39"/>
      <c r="C886" s="74"/>
      <c r="D886" s="40"/>
      <c r="E886" s="41"/>
      <c r="F886" s="41"/>
      <c r="G886" s="75"/>
      <c r="H886" s="75"/>
      <c r="I886" s="76"/>
      <c r="J886" s="7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39"/>
      <c r="B887" s="39"/>
      <c r="C887" s="74"/>
      <c r="D887" s="40"/>
      <c r="E887" s="41"/>
      <c r="F887" s="41"/>
      <c r="G887" s="75"/>
      <c r="H887" s="75"/>
      <c r="I887" s="76"/>
      <c r="J887" s="7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39"/>
      <c r="B888" s="39"/>
      <c r="C888" s="74"/>
      <c r="D888" s="40"/>
      <c r="E888" s="41"/>
      <c r="F888" s="41"/>
      <c r="G888" s="75"/>
      <c r="H888" s="75"/>
      <c r="I888" s="76"/>
      <c r="J888" s="7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39"/>
      <c r="B889" s="39"/>
      <c r="C889" s="74"/>
      <c r="D889" s="40"/>
      <c r="E889" s="41"/>
      <c r="F889" s="41"/>
      <c r="G889" s="75"/>
      <c r="H889" s="75"/>
      <c r="I889" s="76"/>
      <c r="J889" s="7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39"/>
      <c r="B890" s="39"/>
      <c r="C890" s="74"/>
      <c r="D890" s="40"/>
      <c r="E890" s="41"/>
      <c r="F890" s="41"/>
      <c r="G890" s="75"/>
      <c r="H890" s="75"/>
      <c r="I890" s="76"/>
      <c r="J890" s="7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39"/>
      <c r="B891" s="39"/>
      <c r="C891" s="74"/>
      <c r="D891" s="40"/>
      <c r="E891" s="41"/>
      <c r="F891" s="41"/>
      <c r="G891" s="75"/>
      <c r="H891" s="75"/>
      <c r="I891" s="76"/>
      <c r="J891" s="7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39"/>
      <c r="B892" s="39"/>
      <c r="C892" s="74"/>
      <c r="D892" s="40"/>
      <c r="E892" s="41"/>
      <c r="F892" s="41"/>
      <c r="G892" s="75"/>
      <c r="H892" s="75"/>
      <c r="I892" s="76"/>
      <c r="J892" s="7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39"/>
      <c r="B893" s="39"/>
      <c r="C893" s="74"/>
      <c r="D893" s="40"/>
      <c r="E893" s="41"/>
      <c r="F893" s="41"/>
      <c r="G893" s="75"/>
      <c r="H893" s="75"/>
      <c r="I893" s="76"/>
      <c r="J893" s="7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39"/>
      <c r="B894" s="39"/>
      <c r="C894" s="74"/>
      <c r="D894" s="40"/>
      <c r="E894" s="41"/>
      <c r="F894" s="41"/>
      <c r="G894" s="75"/>
      <c r="H894" s="75"/>
      <c r="I894" s="76"/>
      <c r="J894" s="7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39"/>
      <c r="B895" s="39"/>
      <c r="C895" s="74"/>
      <c r="D895" s="40"/>
      <c r="E895" s="41"/>
      <c r="F895" s="41"/>
      <c r="G895" s="75"/>
      <c r="H895" s="75"/>
      <c r="I895" s="76"/>
      <c r="J895" s="7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39"/>
      <c r="B896" s="39"/>
      <c r="C896" s="74"/>
      <c r="D896" s="40"/>
      <c r="E896" s="41"/>
      <c r="F896" s="41"/>
      <c r="G896" s="75"/>
      <c r="H896" s="75"/>
      <c r="I896" s="76"/>
      <c r="J896" s="7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39"/>
      <c r="B897" s="39"/>
      <c r="C897" s="74"/>
      <c r="D897" s="40"/>
      <c r="E897" s="41"/>
      <c r="F897" s="41"/>
      <c r="G897" s="75"/>
      <c r="H897" s="75"/>
      <c r="I897" s="76"/>
      <c r="J897" s="7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39"/>
      <c r="B898" s="39"/>
      <c r="C898" s="74"/>
      <c r="D898" s="40"/>
      <c r="E898" s="41"/>
      <c r="F898" s="41"/>
      <c r="G898" s="75"/>
      <c r="H898" s="75"/>
      <c r="I898" s="76"/>
      <c r="J898" s="7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39"/>
      <c r="B899" s="39"/>
      <c r="C899" s="74"/>
      <c r="D899" s="40"/>
      <c r="E899" s="41"/>
      <c r="F899" s="41"/>
      <c r="G899" s="75"/>
      <c r="H899" s="75"/>
      <c r="I899" s="76"/>
      <c r="J899" s="7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39"/>
      <c r="B900" s="39"/>
      <c r="C900" s="74"/>
      <c r="D900" s="40"/>
      <c r="E900" s="41"/>
      <c r="F900" s="41"/>
      <c r="G900" s="75"/>
      <c r="H900" s="75"/>
      <c r="I900" s="76"/>
      <c r="J900" s="7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39"/>
      <c r="B901" s="39"/>
      <c r="C901" s="74"/>
      <c r="D901" s="40"/>
      <c r="E901" s="41"/>
      <c r="F901" s="41"/>
      <c r="G901" s="75"/>
      <c r="H901" s="75"/>
      <c r="I901" s="76"/>
      <c r="J901" s="7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39"/>
      <c r="B902" s="39"/>
      <c r="C902" s="74"/>
      <c r="D902" s="40"/>
      <c r="E902" s="41"/>
      <c r="F902" s="41"/>
      <c r="G902" s="75"/>
      <c r="H902" s="75"/>
      <c r="I902" s="76"/>
      <c r="J902" s="7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39"/>
      <c r="B903" s="39"/>
      <c r="C903" s="74"/>
      <c r="D903" s="40"/>
      <c r="E903" s="41"/>
      <c r="F903" s="41"/>
      <c r="G903" s="75"/>
      <c r="H903" s="75"/>
      <c r="I903" s="76"/>
      <c r="J903" s="7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39"/>
      <c r="B904" s="39"/>
      <c r="C904" s="74"/>
      <c r="D904" s="40"/>
      <c r="E904" s="41"/>
      <c r="F904" s="41"/>
      <c r="G904" s="75"/>
      <c r="H904" s="75"/>
      <c r="I904" s="76"/>
      <c r="J904" s="7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39"/>
      <c r="B905" s="39"/>
      <c r="C905" s="74"/>
      <c r="D905" s="40"/>
      <c r="E905" s="41"/>
      <c r="F905" s="41"/>
      <c r="G905" s="75"/>
      <c r="H905" s="75"/>
      <c r="I905" s="76"/>
      <c r="J905" s="7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39"/>
      <c r="B906" s="39"/>
      <c r="C906" s="74"/>
      <c r="D906" s="40"/>
      <c r="E906" s="41"/>
      <c r="F906" s="41"/>
      <c r="G906" s="75"/>
      <c r="H906" s="75"/>
      <c r="I906" s="76"/>
      <c r="J906" s="7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39"/>
      <c r="B907" s="39"/>
      <c r="C907" s="74"/>
      <c r="D907" s="40"/>
      <c r="E907" s="41"/>
      <c r="F907" s="41"/>
      <c r="G907" s="75"/>
      <c r="H907" s="75"/>
      <c r="I907" s="76"/>
      <c r="J907" s="7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39"/>
      <c r="B908" s="39"/>
      <c r="C908" s="74"/>
      <c r="D908" s="40"/>
      <c r="E908" s="41"/>
      <c r="F908" s="41"/>
      <c r="G908" s="75"/>
      <c r="H908" s="75"/>
      <c r="I908" s="76"/>
      <c r="J908" s="7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39"/>
      <c r="B909" s="39"/>
      <c r="C909" s="74"/>
      <c r="D909" s="40"/>
      <c r="E909" s="41"/>
      <c r="F909" s="41"/>
      <c r="G909" s="75"/>
      <c r="H909" s="75"/>
      <c r="I909" s="76"/>
      <c r="J909" s="7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39"/>
      <c r="B910" s="39"/>
      <c r="C910" s="74"/>
      <c r="D910" s="40"/>
      <c r="E910" s="41"/>
      <c r="F910" s="41"/>
      <c r="G910" s="75"/>
      <c r="H910" s="75"/>
      <c r="I910" s="76"/>
      <c r="J910" s="7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39"/>
      <c r="B911" s="39"/>
      <c r="C911" s="74"/>
      <c r="D911" s="40"/>
      <c r="E911" s="41"/>
      <c r="F911" s="41"/>
      <c r="G911" s="75"/>
      <c r="H911" s="75"/>
      <c r="I911" s="76"/>
      <c r="J911" s="7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39"/>
      <c r="B912" s="39"/>
      <c r="C912" s="74"/>
      <c r="D912" s="40"/>
      <c r="E912" s="41"/>
      <c r="F912" s="41"/>
      <c r="G912" s="75"/>
      <c r="H912" s="75"/>
      <c r="I912" s="76"/>
      <c r="J912" s="7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39"/>
      <c r="B913" s="39"/>
      <c r="C913" s="74"/>
      <c r="D913" s="40"/>
      <c r="E913" s="41"/>
      <c r="F913" s="41"/>
      <c r="G913" s="75"/>
      <c r="H913" s="75"/>
      <c r="I913" s="76"/>
      <c r="J913" s="7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39"/>
      <c r="B914" s="39"/>
      <c r="C914" s="74"/>
      <c r="D914" s="40"/>
      <c r="E914" s="41"/>
      <c r="F914" s="41"/>
      <c r="G914" s="75"/>
      <c r="H914" s="75"/>
      <c r="I914" s="76"/>
      <c r="J914" s="7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39"/>
      <c r="B915" s="39"/>
      <c r="C915" s="74"/>
      <c r="D915" s="40"/>
      <c r="E915" s="41"/>
      <c r="F915" s="41"/>
      <c r="G915" s="75"/>
      <c r="H915" s="75"/>
      <c r="I915" s="76"/>
      <c r="J915" s="7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39"/>
      <c r="B916" s="39"/>
      <c r="C916" s="74"/>
      <c r="D916" s="40"/>
      <c r="E916" s="41"/>
      <c r="F916" s="41"/>
      <c r="G916" s="75"/>
      <c r="H916" s="75"/>
      <c r="I916" s="76"/>
      <c r="J916" s="7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39"/>
      <c r="B917" s="39"/>
      <c r="C917" s="74"/>
      <c r="D917" s="40"/>
      <c r="E917" s="41"/>
      <c r="F917" s="41"/>
      <c r="G917" s="75"/>
      <c r="H917" s="75"/>
      <c r="I917" s="76"/>
      <c r="J917" s="7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39"/>
      <c r="B918" s="39"/>
      <c r="C918" s="74"/>
      <c r="D918" s="40"/>
      <c r="E918" s="41"/>
      <c r="F918" s="41"/>
      <c r="G918" s="75"/>
      <c r="H918" s="75"/>
      <c r="I918" s="76"/>
      <c r="J918" s="7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39"/>
      <c r="B919" s="39"/>
      <c r="C919" s="74"/>
      <c r="D919" s="40"/>
      <c r="E919" s="41"/>
      <c r="F919" s="41"/>
      <c r="G919" s="75"/>
      <c r="H919" s="75"/>
      <c r="I919" s="76"/>
      <c r="J919" s="7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39"/>
      <c r="B920" s="39"/>
      <c r="C920" s="74"/>
      <c r="D920" s="40"/>
      <c r="E920" s="41"/>
      <c r="F920" s="41"/>
      <c r="G920" s="75"/>
      <c r="H920" s="75"/>
      <c r="I920" s="76"/>
      <c r="J920" s="7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39"/>
      <c r="B921" s="39"/>
      <c r="C921" s="74"/>
      <c r="D921" s="40"/>
      <c r="E921" s="41"/>
      <c r="F921" s="41"/>
      <c r="G921" s="75"/>
      <c r="H921" s="75"/>
      <c r="I921" s="76"/>
      <c r="J921" s="7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39"/>
      <c r="B922" s="39"/>
      <c r="C922" s="74"/>
      <c r="D922" s="40"/>
      <c r="E922" s="41"/>
      <c r="F922" s="41"/>
      <c r="G922" s="75"/>
      <c r="H922" s="75"/>
      <c r="I922" s="76"/>
      <c r="J922" s="7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39"/>
      <c r="B923" s="39"/>
      <c r="C923" s="74"/>
      <c r="D923" s="40"/>
      <c r="E923" s="41"/>
      <c r="F923" s="41"/>
      <c r="G923" s="75"/>
      <c r="H923" s="75"/>
      <c r="I923" s="76"/>
      <c r="J923" s="7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39"/>
      <c r="B924" s="39"/>
      <c r="C924" s="74"/>
      <c r="D924" s="40"/>
      <c r="E924" s="41"/>
      <c r="F924" s="41"/>
      <c r="G924" s="75"/>
      <c r="H924" s="75"/>
      <c r="I924" s="76"/>
      <c r="J924" s="7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39"/>
      <c r="B925" s="39"/>
      <c r="C925" s="74"/>
      <c r="D925" s="40"/>
      <c r="E925" s="41"/>
      <c r="F925" s="41"/>
      <c r="G925" s="75"/>
      <c r="H925" s="75"/>
      <c r="I925" s="76"/>
      <c r="J925" s="7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39"/>
      <c r="B926" s="39"/>
      <c r="C926" s="74"/>
      <c r="D926" s="40"/>
      <c r="E926" s="41"/>
      <c r="F926" s="41"/>
      <c r="G926" s="75"/>
      <c r="H926" s="75"/>
      <c r="I926" s="76"/>
      <c r="J926" s="7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39"/>
      <c r="B927" s="39"/>
      <c r="C927" s="74"/>
      <c r="D927" s="40"/>
      <c r="E927" s="41"/>
      <c r="F927" s="41"/>
      <c r="G927" s="75"/>
      <c r="H927" s="75"/>
      <c r="I927" s="76"/>
      <c r="J927" s="7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39"/>
      <c r="B928" s="39"/>
      <c r="C928" s="74"/>
      <c r="D928" s="40"/>
      <c r="E928" s="41"/>
      <c r="F928" s="41"/>
      <c r="G928" s="75"/>
      <c r="H928" s="75"/>
      <c r="I928" s="76"/>
      <c r="J928" s="7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39"/>
      <c r="B929" s="39"/>
      <c r="C929" s="74"/>
      <c r="D929" s="40"/>
      <c r="E929" s="41"/>
      <c r="F929" s="41"/>
      <c r="G929" s="75"/>
      <c r="H929" s="75"/>
      <c r="I929" s="76"/>
      <c r="J929" s="7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39"/>
      <c r="B930" s="39"/>
      <c r="C930" s="74"/>
      <c r="D930" s="40"/>
      <c r="E930" s="41"/>
      <c r="F930" s="41"/>
      <c r="G930" s="75"/>
      <c r="H930" s="75"/>
      <c r="I930" s="76"/>
      <c r="J930" s="7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39"/>
      <c r="B931" s="39"/>
      <c r="C931" s="74"/>
      <c r="D931" s="40"/>
      <c r="E931" s="41"/>
      <c r="F931" s="41"/>
      <c r="G931" s="75"/>
      <c r="H931" s="75"/>
      <c r="I931" s="76"/>
      <c r="J931" s="7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39"/>
      <c r="B932" s="39"/>
      <c r="C932" s="74"/>
      <c r="D932" s="40"/>
      <c r="E932" s="41"/>
      <c r="F932" s="41"/>
      <c r="G932" s="75"/>
      <c r="H932" s="75"/>
      <c r="I932" s="76"/>
      <c r="J932" s="7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39"/>
      <c r="B933" s="39"/>
      <c r="C933" s="74"/>
      <c r="D933" s="40"/>
      <c r="E933" s="41"/>
      <c r="F933" s="41"/>
      <c r="G933" s="75"/>
      <c r="H933" s="75"/>
      <c r="I933" s="76"/>
      <c r="J933" s="7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39"/>
      <c r="B934" s="39"/>
      <c r="C934" s="74"/>
      <c r="D934" s="40"/>
      <c r="E934" s="41"/>
      <c r="F934" s="41"/>
      <c r="G934" s="75"/>
      <c r="H934" s="75"/>
      <c r="I934" s="76"/>
      <c r="J934" s="7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39"/>
      <c r="B935" s="39"/>
      <c r="C935" s="74"/>
      <c r="D935" s="40"/>
      <c r="E935" s="41"/>
      <c r="F935" s="41"/>
      <c r="G935" s="75"/>
      <c r="H935" s="75"/>
      <c r="I935" s="76"/>
      <c r="J935" s="7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39"/>
      <c r="B936" s="39"/>
      <c r="C936" s="74"/>
      <c r="D936" s="40"/>
      <c r="E936" s="41"/>
      <c r="F936" s="41"/>
      <c r="G936" s="75"/>
      <c r="H936" s="75"/>
      <c r="I936" s="76"/>
      <c r="J936" s="7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39"/>
      <c r="B937" s="39"/>
      <c r="C937" s="74"/>
      <c r="D937" s="40"/>
      <c r="E937" s="41"/>
      <c r="F937" s="41"/>
      <c r="G937" s="75"/>
      <c r="H937" s="75"/>
      <c r="I937" s="76"/>
      <c r="J937" s="7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39"/>
      <c r="B938" s="39"/>
      <c r="C938" s="74"/>
      <c r="D938" s="40"/>
      <c r="E938" s="41"/>
      <c r="F938" s="41"/>
      <c r="G938" s="75"/>
      <c r="H938" s="75"/>
      <c r="I938" s="76"/>
      <c r="J938" s="7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39"/>
      <c r="B939" s="39"/>
      <c r="C939" s="74"/>
      <c r="D939" s="40"/>
      <c r="E939" s="41"/>
      <c r="F939" s="41"/>
      <c r="G939" s="75"/>
      <c r="H939" s="75"/>
      <c r="I939" s="76"/>
      <c r="J939" s="7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39"/>
      <c r="B940" s="39"/>
      <c r="C940" s="74"/>
      <c r="D940" s="40"/>
      <c r="E940" s="41"/>
      <c r="F940" s="41"/>
      <c r="G940" s="75"/>
      <c r="H940" s="75"/>
      <c r="I940" s="76"/>
      <c r="J940" s="7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39"/>
      <c r="B941" s="39"/>
      <c r="C941" s="74"/>
      <c r="D941" s="40"/>
      <c r="E941" s="41"/>
      <c r="F941" s="41"/>
      <c r="G941" s="75"/>
      <c r="H941" s="75"/>
      <c r="I941" s="76"/>
      <c r="J941" s="7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39"/>
      <c r="B942" s="39"/>
      <c r="C942" s="74"/>
      <c r="D942" s="40"/>
      <c r="E942" s="41"/>
      <c r="F942" s="41"/>
      <c r="G942" s="75"/>
      <c r="H942" s="75"/>
      <c r="I942" s="76"/>
      <c r="J942" s="7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39"/>
      <c r="B943" s="39"/>
      <c r="C943" s="74"/>
      <c r="D943" s="40"/>
      <c r="E943" s="41"/>
      <c r="F943" s="41"/>
      <c r="G943" s="75"/>
      <c r="H943" s="75"/>
      <c r="I943" s="76"/>
      <c r="J943" s="7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39"/>
      <c r="B944" s="39"/>
      <c r="C944" s="74"/>
      <c r="D944" s="40"/>
      <c r="E944" s="41"/>
      <c r="F944" s="41"/>
      <c r="G944" s="75"/>
      <c r="H944" s="75"/>
      <c r="I944" s="76"/>
      <c r="J944" s="7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39"/>
      <c r="B945" s="39"/>
      <c r="C945" s="74"/>
      <c r="D945" s="40"/>
      <c r="E945" s="41"/>
      <c r="F945" s="41"/>
      <c r="G945" s="75"/>
      <c r="H945" s="75"/>
      <c r="I945" s="76"/>
      <c r="J945" s="7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39"/>
      <c r="B946" s="39"/>
      <c r="C946" s="74"/>
      <c r="D946" s="40"/>
      <c r="E946" s="41"/>
      <c r="F946" s="41"/>
      <c r="G946" s="75"/>
      <c r="H946" s="75"/>
      <c r="I946" s="76"/>
      <c r="J946" s="7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39"/>
      <c r="B947" s="39"/>
      <c r="C947" s="74"/>
      <c r="D947" s="40"/>
      <c r="E947" s="41"/>
      <c r="F947" s="41"/>
      <c r="G947" s="75"/>
      <c r="H947" s="75"/>
      <c r="I947" s="76"/>
      <c r="J947" s="7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39"/>
      <c r="B948" s="39"/>
      <c r="C948" s="74"/>
      <c r="D948" s="40"/>
      <c r="E948" s="41"/>
      <c r="F948" s="41"/>
      <c r="G948" s="75"/>
      <c r="H948" s="75"/>
      <c r="I948" s="76"/>
      <c r="J948" s="7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39"/>
      <c r="B949" s="39"/>
      <c r="C949" s="74"/>
      <c r="D949" s="40"/>
      <c r="E949" s="41"/>
      <c r="F949" s="41"/>
      <c r="G949" s="75"/>
      <c r="H949" s="75"/>
      <c r="I949" s="76"/>
      <c r="J949" s="7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39"/>
      <c r="B950" s="39"/>
      <c r="C950" s="74"/>
      <c r="D950" s="40"/>
      <c r="E950" s="41"/>
      <c r="F950" s="41"/>
      <c r="G950" s="75"/>
      <c r="H950" s="75"/>
      <c r="I950" s="76"/>
      <c r="J950" s="7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39"/>
      <c r="B951" s="39"/>
      <c r="C951" s="74"/>
      <c r="D951" s="40"/>
      <c r="E951" s="41"/>
      <c r="F951" s="41"/>
      <c r="G951" s="75"/>
      <c r="H951" s="75"/>
      <c r="I951" s="76"/>
      <c r="J951" s="7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39"/>
      <c r="B952" s="39"/>
      <c r="C952" s="74"/>
      <c r="D952" s="40"/>
      <c r="E952" s="41"/>
      <c r="F952" s="41"/>
      <c r="G952" s="75"/>
      <c r="H952" s="75"/>
      <c r="I952" s="76"/>
      <c r="J952" s="7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39"/>
      <c r="B953" s="39"/>
      <c r="C953" s="74"/>
      <c r="D953" s="40"/>
      <c r="E953" s="41"/>
      <c r="F953" s="41"/>
      <c r="G953" s="75"/>
      <c r="H953" s="75"/>
      <c r="I953" s="76"/>
      <c r="J953" s="7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39"/>
      <c r="B954" s="39"/>
      <c r="C954" s="74"/>
      <c r="D954" s="40"/>
      <c r="E954" s="41"/>
      <c r="F954" s="41"/>
      <c r="G954" s="75"/>
      <c r="H954" s="75"/>
      <c r="I954" s="76"/>
      <c r="J954" s="7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39"/>
      <c r="B955" s="39"/>
      <c r="C955" s="74"/>
      <c r="D955" s="40"/>
      <c r="E955" s="41"/>
      <c r="F955" s="41"/>
      <c r="G955" s="75"/>
      <c r="H955" s="75"/>
      <c r="I955" s="76"/>
      <c r="J955" s="7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39"/>
      <c r="B956" s="39"/>
      <c r="C956" s="74"/>
      <c r="D956" s="40"/>
      <c r="E956" s="41"/>
      <c r="F956" s="41"/>
      <c r="G956" s="75"/>
      <c r="H956" s="75"/>
      <c r="I956" s="76"/>
      <c r="J956" s="7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39"/>
      <c r="B957" s="39"/>
      <c r="C957" s="74"/>
      <c r="D957" s="40"/>
      <c r="E957" s="41"/>
      <c r="F957" s="41"/>
      <c r="G957" s="75"/>
      <c r="H957" s="75"/>
      <c r="I957" s="76"/>
      <c r="J957" s="7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39"/>
      <c r="B958" s="39"/>
      <c r="C958" s="74"/>
      <c r="D958" s="40"/>
      <c r="E958" s="41"/>
      <c r="F958" s="41"/>
      <c r="G958" s="75"/>
      <c r="H958" s="75"/>
      <c r="I958" s="76"/>
      <c r="J958" s="7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39"/>
      <c r="B959" s="39"/>
      <c r="C959" s="74"/>
      <c r="D959" s="40"/>
      <c r="E959" s="41"/>
      <c r="F959" s="41"/>
      <c r="G959" s="75"/>
      <c r="H959" s="75"/>
      <c r="I959" s="76"/>
      <c r="J959" s="7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39"/>
      <c r="B960" s="39"/>
      <c r="C960" s="74"/>
      <c r="D960" s="40"/>
      <c r="E960" s="41"/>
      <c r="F960" s="41"/>
      <c r="G960" s="75"/>
      <c r="H960" s="75"/>
      <c r="I960" s="76"/>
      <c r="J960" s="7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39"/>
      <c r="B961" s="39"/>
      <c r="C961" s="74"/>
      <c r="D961" s="40"/>
      <c r="E961" s="41"/>
      <c r="F961" s="41"/>
      <c r="G961" s="75"/>
      <c r="H961" s="75"/>
      <c r="I961" s="76"/>
      <c r="J961" s="7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39"/>
      <c r="B962" s="39"/>
      <c r="C962" s="74"/>
      <c r="D962" s="40"/>
      <c r="E962" s="41"/>
      <c r="F962" s="41"/>
      <c r="G962" s="75"/>
      <c r="H962" s="75"/>
      <c r="I962" s="76"/>
      <c r="J962" s="7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39"/>
      <c r="B963" s="39"/>
      <c r="C963" s="74"/>
      <c r="D963" s="40"/>
      <c r="E963" s="41"/>
      <c r="F963" s="41"/>
      <c r="G963" s="75"/>
      <c r="H963" s="75"/>
      <c r="I963" s="76"/>
      <c r="J963" s="7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39"/>
      <c r="B964" s="39"/>
      <c r="C964" s="74"/>
      <c r="D964" s="40"/>
      <c r="E964" s="41"/>
      <c r="F964" s="41"/>
      <c r="G964" s="75"/>
      <c r="H964" s="75"/>
      <c r="I964" s="76"/>
      <c r="J964" s="7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39"/>
      <c r="B965" s="39"/>
      <c r="C965" s="74"/>
      <c r="D965" s="40"/>
      <c r="E965" s="41"/>
      <c r="F965" s="41"/>
      <c r="G965" s="75"/>
      <c r="H965" s="75"/>
      <c r="I965" s="76"/>
      <c r="J965" s="7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39"/>
      <c r="B966" s="39"/>
      <c r="C966" s="74"/>
      <c r="D966" s="40"/>
      <c r="E966" s="41"/>
      <c r="F966" s="41"/>
      <c r="G966" s="75"/>
      <c r="H966" s="75"/>
      <c r="I966" s="76"/>
      <c r="J966" s="7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39"/>
      <c r="B967" s="39"/>
      <c r="C967" s="74"/>
      <c r="D967" s="40"/>
      <c r="E967" s="41"/>
      <c r="F967" s="41"/>
      <c r="G967" s="75"/>
      <c r="H967" s="75"/>
      <c r="I967" s="76"/>
      <c r="J967" s="7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39"/>
      <c r="B968" s="39"/>
      <c r="C968" s="74"/>
      <c r="D968" s="40"/>
      <c r="E968" s="41"/>
      <c r="F968" s="41"/>
      <c r="G968" s="75"/>
      <c r="H968" s="75"/>
      <c r="I968" s="76"/>
      <c r="J968" s="7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39"/>
      <c r="B969" s="39"/>
      <c r="C969" s="74"/>
      <c r="D969" s="40"/>
      <c r="E969" s="41"/>
      <c r="F969" s="41"/>
      <c r="G969" s="75"/>
      <c r="H969" s="75"/>
      <c r="I969" s="76"/>
      <c r="J969" s="7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</sheetData>
  <mergeCells count="56">
    <mergeCell ref="A7:J7"/>
    <mergeCell ref="A9:J10"/>
    <mergeCell ref="A8:J8"/>
    <mergeCell ref="B44:J44"/>
    <mergeCell ref="A24:H24"/>
    <mergeCell ref="A43:H43"/>
    <mergeCell ref="B25:J25"/>
    <mergeCell ref="G39:H39"/>
    <mergeCell ref="B13:J13"/>
    <mergeCell ref="A12:D12"/>
    <mergeCell ref="F130:I130"/>
    <mergeCell ref="A61:H61"/>
    <mergeCell ref="A66:H66"/>
    <mergeCell ref="B67:J67"/>
    <mergeCell ref="B70:J70"/>
    <mergeCell ref="A121:J121"/>
    <mergeCell ref="B122:G122"/>
    <mergeCell ref="A69:H69"/>
    <mergeCell ref="E126:I126"/>
    <mergeCell ref="B62:J62"/>
    <mergeCell ref="B123:G123"/>
    <mergeCell ref="A75:H75"/>
    <mergeCell ref="F129:I129"/>
    <mergeCell ref="B76:J76"/>
    <mergeCell ref="G92:H92"/>
    <mergeCell ref="A90:H90"/>
    <mergeCell ref="A2:J2"/>
    <mergeCell ref="A3:J3"/>
    <mergeCell ref="A4:J4"/>
    <mergeCell ref="A5:J5"/>
    <mergeCell ref="A6:J6"/>
    <mergeCell ref="G120:H120"/>
    <mergeCell ref="G60:H60"/>
    <mergeCell ref="G56:H56"/>
    <mergeCell ref="G65:H65"/>
    <mergeCell ref="G86:H86"/>
    <mergeCell ref="G87:H87"/>
    <mergeCell ref="G88:H88"/>
    <mergeCell ref="G89:H89"/>
    <mergeCell ref="G118:H118"/>
    <mergeCell ref="B112:J112"/>
    <mergeCell ref="A114:H114"/>
    <mergeCell ref="B115:J115"/>
    <mergeCell ref="A94:H94"/>
    <mergeCell ref="A111:H111"/>
    <mergeCell ref="G100:H100"/>
    <mergeCell ref="G113:H113"/>
    <mergeCell ref="B95:J95"/>
    <mergeCell ref="A101:H101"/>
    <mergeCell ref="B102:J102"/>
    <mergeCell ref="A21:H21"/>
    <mergeCell ref="B22:J22"/>
    <mergeCell ref="A80:H80"/>
    <mergeCell ref="B91:J91"/>
    <mergeCell ref="G74:H74"/>
    <mergeCell ref="B81:J81"/>
  </mergeCells>
  <phoneticPr fontId="31" type="noConversion"/>
  <printOptions horizontalCentered="1"/>
  <pageMargins left="0.25" right="0.25" top="0.75" bottom="0.75" header="0.3" footer="0.3"/>
  <pageSetup paperSize="9" scale="55" fitToHeight="0" orientation="landscape" r:id="rId1"/>
  <rowBreaks count="1" manualBreakCount="1">
    <brk id="10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9"/>
  <sheetViews>
    <sheetView view="pageBreakPreview" zoomScale="90" zoomScaleNormal="100" zoomScaleSheetLayoutView="90" workbookViewId="0">
      <selection activeCell="C12" sqref="C12"/>
    </sheetView>
  </sheetViews>
  <sheetFormatPr defaultColWidth="14.42578125" defaultRowHeight="15" customHeight="1" x14ac:dyDescent="0.25"/>
  <cols>
    <col min="1" max="1" width="3.5703125" style="136" customWidth="1"/>
    <col min="2" max="2" width="61.7109375" style="136" customWidth="1"/>
    <col min="3" max="3" width="22.140625" style="136" customWidth="1"/>
    <col min="4" max="4" width="10.85546875" style="136" bestFit="1" customWidth="1"/>
    <col min="5" max="5" width="16.140625" style="136" bestFit="1" customWidth="1"/>
    <col min="6" max="7" width="16.140625" style="136" customWidth="1"/>
    <col min="8" max="8" width="16.140625" style="136" bestFit="1" customWidth="1"/>
    <col min="9" max="9" width="13.140625" style="136" customWidth="1"/>
    <col min="10" max="10" width="8.7109375" style="136" hidden="1" customWidth="1"/>
    <col min="11" max="13" width="8.7109375" style="136" customWidth="1"/>
    <col min="14" max="14" width="14.28515625" style="136" bestFit="1" customWidth="1"/>
    <col min="15" max="27" width="8.7109375" style="136" customWidth="1"/>
    <col min="28" max="16384" width="14.42578125" style="136"/>
  </cols>
  <sheetData>
    <row r="1" spans="1:10" x14ac:dyDescent="0.25">
      <c r="A1" s="269"/>
      <c r="B1" s="270"/>
      <c r="C1" s="632" t="s">
        <v>31</v>
      </c>
      <c r="D1" s="632"/>
      <c r="E1" s="632"/>
      <c r="F1" s="632"/>
      <c r="G1" s="632"/>
      <c r="H1" s="632"/>
      <c r="I1" s="633"/>
      <c r="J1" s="143"/>
    </row>
    <row r="2" spans="1:10" x14ac:dyDescent="0.25">
      <c r="A2" s="271"/>
      <c r="B2" s="158"/>
      <c r="C2" s="634" t="s">
        <v>1</v>
      </c>
      <c r="D2" s="634"/>
      <c r="E2" s="634"/>
      <c r="F2" s="634"/>
      <c r="G2" s="634"/>
      <c r="H2" s="634"/>
      <c r="I2" s="635"/>
      <c r="J2" s="143"/>
    </row>
    <row r="3" spans="1:10" ht="15" customHeight="1" x14ac:dyDescent="0.25">
      <c r="A3" s="271"/>
      <c r="B3" s="143"/>
      <c r="C3" s="636" t="s">
        <v>315</v>
      </c>
      <c r="D3" s="636"/>
      <c r="E3" s="636"/>
      <c r="F3" s="636"/>
      <c r="G3" s="636"/>
      <c r="H3" s="636"/>
      <c r="I3" s="637"/>
      <c r="J3" s="143"/>
    </row>
    <row r="4" spans="1:10" x14ac:dyDescent="0.25">
      <c r="A4" s="271"/>
      <c r="B4" s="157"/>
      <c r="C4" s="634" t="s">
        <v>401</v>
      </c>
      <c r="D4" s="634"/>
      <c r="E4" s="634"/>
      <c r="F4" s="634"/>
      <c r="G4" s="634"/>
      <c r="H4" s="634"/>
      <c r="I4" s="635"/>
      <c r="J4" s="143"/>
    </row>
    <row r="5" spans="1:10" x14ac:dyDescent="0.25">
      <c r="A5" s="272"/>
      <c r="B5" s="132"/>
      <c r="C5" s="638" t="s">
        <v>402</v>
      </c>
      <c r="D5" s="638"/>
      <c r="E5" s="638"/>
      <c r="F5" s="638"/>
      <c r="G5" s="638"/>
      <c r="H5" s="638"/>
      <c r="I5" s="639"/>
      <c r="J5" s="143"/>
    </row>
    <row r="6" spans="1:10" s="263" customFormat="1" x14ac:dyDescent="0.25">
      <c r="A6" s="272"/>
      <c r="B6" s="132"/>
      <c r="C6" s="265"/>
      <c r="D6" s="638" t="s">
        <v>258</v>
      </c>
      <c r="E6" s="638"/>
      <c r="F6" s="638"/>
      <c r="G6" s="638"/>
      <c r="H6" s="638"/>
      <c r="I6" s="273"/>
      <c r="J6" s="143"/>
    </row>
    <row r="7" spans="1:10" s="295" customFormat="1" x14ac:dyDescent="0.25">
      <c r="A7" s="272"/>
      <c r="B7" s="132"/>
      <c r="C7" s="638" t="s">
        <v>314</v>
      </c>
      <c r="D7" s="638"/>
      <c r="E7" s="638"/>
      <c r="F7" s="638"/>
      <c r="G7" s="638"/>
      <c r="H7" s="638"/>
      <c r="I7" s="639"/>
      <c r="J7" s="143"/>
    </row>
    <row r="8" spans="1:10" ht="35.25" customHeight="1" x14ac:dyDescent="0.25">
      <c r="A8" s="629" t="s">
        <v>45</v>
      </c>
      <c r="B8" s="485"/>
      <c r="C8" s="485"/>
      <c r="D8" s="485"/>
      <c r="E8" s="485"/>
      <c r="F8" s="485"/>
      <c r="G8" s="485"/>
      <c r="H8" s="485"/>
      <c r="I8" s="630"/>
      <c r="J8" s="143"/>
    </row>
    <row r="9" spans="1:10" ht="19.5" customHeight="1" x14ac:dyDescent="0.25">
      <c r="A9" s="274"/>
      <c r="B9" s="264"/>
      <c r="C9" s="264"/>
      <c r="D9" s="264"/>
      <c r="E9" s="643" t="s">
        <v>46</v>
      </c>
      <c r="F9" s="644"/>
      <c r="G9" s="644"/>
      <c r="H9" s="644"/>
      <c r="I9" s="645" t="s">
        <v>8</v>
      </c>
      <c r="J9" s="143"/>
    </row>
    <row r="10" spans="1:10" ht="37.5" customHeight="1" x14ac:dyDescent="0.25">
      <c r="A10" s="647" t="s">
        <v>47</v>
      </c>
      <c r="B10" s="568"/>
      <c r="C10" s="77" t="s">
        <v>48</v>
      </c>
      <c r="D10" s="78" t="s">
        <v>49</v>
      </c>
      <c r="E10" s="79" t="s">
        <v>143</v>
      </c>
      <c r="F10" s="79" t="s">
        <v>144</v>
      </c>
      <c r="G10" s="79" t="s">
        <v>154</v>
      </c>
      <c r="H10" s="79" t="s">
        <v>155</v>
      </c>
      <c r="I10" s="646"/>
      <c r="J10" s="143"/>
    </row>
    <row r="11" spans="1:10" x14ac:dyDescent="0.25">
      <c r="A11" s="275">
        <v>1</v>
      </c>
      <c r="B11" s="80" t="str">
        <f>'ORÇAMENTO '!B13:J13</f>
        <v>SERVIÇOS PRELIMINARES</v>
      </c>
      <c r="C11" s="81">
        <f>'ORÇAMENTO '!J12</f>
        <v>5114.4805000000006</v>
      </c>
      <c r="D11" s="84">
        <f t="shared" ref="D11:D25" si="0">C11/$C$25</f>
        <v>2.8275811835758762E-2</v>
      </c>
      <c r="E11" s="163">
        <v>0.7</v>
      </c>
      <c r="F11" s="163">
        <v>0.3</v>
      </c>
      <c r="G11" s="163"/>
      <c r="H11" s="163"/>
      <c r="I11" s="276">
        <f>SUM(E11:H11)</f>
        <v>1</v>
      </c>
      <c r="J11" s="143"/>
    </row>
    <row r="12" spans="1:10" s="347" customFormat="1" x14ac:dyDescent="0.25">
      <c r="A12" s="275">
        <v>2</v>
      </c>
      <c r="B12" s="83" t="s">
        <v>339</v>
      </c>
      <c r="C12" s="81">
        <f>'ORÇAMENTO '!J21</f>
        <v>2274.6057600000004</v>
      </c>
      <c r="D12" s="84">
        <f t="shared" ref="D12" si="1">C12/$C$25</f>
        <v>1.257533868206029E-2</v>
      </c>
      <c r="E12" s="163">
        <v>0.6</v>
      </c>
      <c r="F12" s="163">
        <v>0.4</v>
      </c>
      <c r="G12" s="163"/>
      <c r="H12" s="82"/>
      <c r="I12" s="276">
        <f>SUM(E12:H12)</f>
        <v>1</v>
      </c>
      <c r="J12" s="143"/>
    </row>
    <row r="13" spans="1:10" x14ac:dyDescent="0.25">
      <c r="A13" s="275">
        <v>3</v>
      </c>
      <c r="B13" s="83" t="str">
        <f>'ORÇAMENTO '!B25:J25</f>
        <v xml:space="preserve"> INST. ELÉT./TELEFÔNICA/CABEAMENTO ESTRUTURADO</v>
      </c>
      <c r="C13" s="81">
        <f>'ORÇAMENTO '!J24</f>
        <v>12356</v>
      </c>
      <c r="D13" s="84">
        <f t="shared" si="0"/>
        <v>6.8311127795410542E-2</v>
      </c>
      <c r="E13" s="163">
        <v>0.4</v>
      </c>
      <c r="F13" s="163">
        <v>0.6</v>
      </c>
      <c r="G13" s="163"/>
      <c r="H13" s="82"/>
      <c r="I13" s="276">
        <f>SUM(E13:H13)</f>
        <v>1</v>
      </c>
      <c r="J13" s="143"/>
    </row>
    <row r="14" spans="1:10" x14ac:dyDescent="0.25">
      <c r="A14" s="275">
        <v>4</v>
      </c>
      <c r="B14" s="83" t="str">
        <f>'ORÇAMENTO '!B44:J44</f>
        <v xml:space="preserve"> INSTALAÇÕES HIDROSSANITÁRIAS</v>
      </c>
      <c r="C14" s="81">
        <f>'ORÇAMENTO '!J43</f>
        <v>11262.77</v>
      </c>
      <c r="D14" s="84">
        <f t="shared" si="0"/>
        <v>6.2267118873447401E-2</v>
      </c>
      <c r="E14" s="163"/>
      <c r="F14" s="163"/>
      <c r="G14" s="82">
        <v>1</v>
      </c>
      <c r="H14" s="82"/>
      <c r="I14" s="276">
        <f t="shared" ref="I14:I24" si="2">SUM(E14:H14)</f>
        <v>1</v>
      </c>
      <c r="J14" s="143"/>
    </row>
    <row r="15" spans="1:10" s="262" customFormat="1" x14ac:dyDescent="0.25">
      <c r="A15" s="275">
        <v>5</v>
      </c>
      <c r="B15" s="83" t="str">
        <f>'ORÇAMENTO '!B62:J62</f>
        <v xml:space="preserve"> ALVENARIA E DIVISÓRIA</v>
      </c>
      <c r="C15" s="81">
        <f>'ORÇAMENTO '!J61</f>
        <v>8115.7389999999996</v>
      </c>
      <c r="D15" s="84">
        <f t="shared" si="0"/>
        <v>4.4868507930009495E-2</v>
      </c>
      <c r="E15" s="163"/>
      <c r="F15" s="163">
        <v>1</v>
      </c>
      <c r="G15" s="163"/>
      <c r="H15" s="82"/>
      <c r="I15" s="276">
        <f t="shared" si="2"/>
        <v>1</v>
      </c>
      <c r="J15" s="143"/>
    </row>
    <row r="16" spans="1:10" s="262" customFormat="1" x14ac:dyDescent="0.25">
      <c r="A16" s="275">
        <v>6</v>
      </c>
      <c r="B16" s="83" t="str">
        <f>'ORÇAMENTO '!B67:J67</f>
        <v>IMPERMEABILIZAÇÃO</v>
      </c>
      <c r="C16" s="81">
        <f>'ORÇAMENTO '!J66</f>
        <v>636.71652000000006</v>
      </c>
      <c r="D16" s="84">
        <f t="shared" si="0"/>
        <v>3.5201378736783003E-3</v>
      </c>
      <c r="E16" s="163">
        <v>0.5</v>
      </c>
      <c r="F16" s="163">
        <v>0.5</v>
      </c>
      <c r="G16" s="163"/>
      <c r="H16" s="82"/>
      <c r="I16" s="276">
        <f t="shared" si="2"/>
        <v>1</v>
      </c>
      <c r="J16" s="143"/>
    </row>
    <row r="17" spans="1:14" x14ac:dyDescent="0.25">
      <c r="A17" s="275">
        <v>7</v>
      </c>
      <c r="B17" s="83" t="str">
        <f>'ORÇAMENTO '!B70:J70</f>
        <v>COBERTURAS</v>
      </c>
      <c r="C17" s="81">
        <f>'ORÇAMENTO '!J69</f>
        <v>9283.0290000000005</v>
      </c>
      <c r="D17" s="84">
        <f t="shared" si="0"/>
        <v>5.1321963446706233E-2</v>
      </c>
      <c r="E17" s="163">
        <v>0.6</v>
      </c>
      <c r="F17" s="163">
        <v>0.4</v>
      </c>
      <c r="G17" s="163"/>
      <c r="H17" s="82"/>
      <c r="I17" s="276">
        <f t="shared" si="2"/>
        <v>1</v>
      </c>
      <c r="J17" s="143"/>
    </row>
    <row r="18" spans="1:14" x14ac:dyDescent="0.25">
      <c r="A18" s="275">
        <v>8</v>
      </c>
      <c r="B18" s="85" t="str">
        <f>'ORÇAMENTO '!B76:J76</f>
        <v>ESQUADRIAS DE MADEIRA</v>
      </c>
      <c r="C18" s="81">
        <f>'ORÇAMENTO '!J75</f>
        <v>4898.42</v>
      </c>
      <c r="D18" s="84">
        <f t="shared" si="0"/>
        <v>2.7081304193557375E-2</v>
      </c>
      <c r="E18" s="163"/>
      <c r="F18" s="163"/>
      <c r="G18" s="163">
        <v>0.5</v>
      </c>
      <c r="H18" s="163">
        <v>0.5</v>
      </c>
      <c r="I18" s="276">
        <f t="shared" si="2"/>
        <v>1</v>
      </c>
      <c r="J18" s="143"/>
    </row>
    <row r="19" spans="1:14" x14ac:dyDescent="0.25">
      <c r="A19" s="275">
        <v>9</v>
      </c>
      <c r="B19" s="83" t="str">
        <f>'ORÇAMENTO '!B81:J81</f>
        <v>ESQUADRIAS METÁLICAS</v>
      </c>
      <c r="C19" s="81">
        <f>'ORÇAMENTO '!J80</f>
        <v>17225.531400000003</v>
      </c>
      <c r="D19" s="84">
        <f t="shared" si="0"/>
        <v>9.5232719068408661E-2</v>
      </c>
      <c r="E19" s="163"/>
      <c r="F19" s="163"/>
      <c r="G19" s="163">
        <v>0.5</v>
      </c>
      <c r="H19" s="163">
        <v>0.5</v>
      </c>
      <c r="I19" s="276">
        <f t="shared" si="2"/>
        <v>1</v>
      </c>
      <c r="J19" s="143"/>
    </row>
    <row r="20" spans="1:14" s="295" customFormat="1" x14ac:dyDescent="0.25">
      <c r="A20" s="275">
        <v>10</v>
      </c>
      <c r="B20" s="83" t="str">
        <f>'ORÇAMENTO '!B91:J91</f>
        <v>VIDROS</v>
      </c>
      <c r="C20" s="81">
        <f>'ORÇAMENTO '!J90</f>
        <v>788.26</v>
      </c>
      <c r="D20" s="84">
        <f t="shared" si="0"/>
        <v>4.3579580443517578E-3</v>
      </c>
      <c r="E20" s="163">
        <v>1</v>
      </c>
      <c r="F20" s="163"/>
      <c r="G20" s="163"/>
      <c r="H20" s="163"/>
      <c r="I20" s="276">
        <f t="shared" ref="I20" si="3">SUM(E20:H20)</f>
        <v>1</v>
      </c>
      <c r="J20" s="143"/>
    </row>
    <row r="21" spans="1:14" x14ac:dyDescent="0.25">
      <c r="A21" s="275">
        <v>11</v>
      </c>
      <c r="B21" s="83" t="str">
        <f>'ORÇAMENTO '!B95:J95</f>
        <v>REVESTIMENTO DE PAREDES, PISOS E TETOS</v>
      </c>
      <c r="C21" s="81">
        <f>'ORÇAMENTO '!J94</f>
        <v>47885.834540000011</v>
      </c>
      <c r="D21" s="84">
        <f t="shared" si="0"/>
        <v>0.26474064121494212</v>
      </c>
      <c r="E21" s="163"/>
      <c r="F21" s="163">
        <v>0.5</v>
      </c>
      <c r="G21" s="163">
        <v>0.5</v>
      </c>
      <c r="H21" s="163"/>
      <c r="I21" s="276">
        <f t="shared" si="2"/>
        <v>1</v>
      </c>
      <c r="J21" s="143"/>
    </row>
    <row r="22" spans="1:14" x14ac:dyDescent="0.25">
      <c r="A22" s="275">
        <v>12</v>
      </c>
      <c r="B22" s="83" t="str">
        <f>'ORÇAMENTO '!B102:J102</f>
        <v>PINTURA</v>
      </c>
      <c r="C22" s="81">
        <f>'ORÇAMENTO '!J101</f>
        <v>38443.759319999997</v>
      </c>
      <c r="D22" s="84">
        <f t="shared" si="0"/>
        <v>0.21253937810331217</v>
      </c>
      <c r="E22" s="163"/>
      <c r="F22" s="163">
        <v>0.2</v>
      </c>
      <c r="G22" s="163">
        <v>0.2</v>
      </c>
      <c r="H22" s="163">
        <v>0.6</v>
      </c>
      <c r="I22" s="276">
        <f t="shared" si="2"/>
        <v>1</v>
      </c>
      <c r="J22" s="143"/>
    </row>
    <row r="23" spans="1:14" x14ac:dyDescent="0.25">
      <c r="A23" s="275">
        <v>13</v>
      </c>
      <c r="B23" s="83" t="str">
        <f>'ORÇAMENTO '!B112:J112</f>
        <v>ADMINISTRAÇÃO - MENSALISTAS</v>
      </c>
      <c r="C23" s="81">
        <f>'ORÇAMENTO '!J111</f>
        <v>11555.862500000001</v>
      </c>
      <c r="D23" s="84">
        <f t="shared" si="0"/>
        <v>6.3887504048534521E-2</v>
      </c>
      <c r="E23" s="163"/>
      <c r="F23" s="163"/>
      <c r="G23" s="163"/>
      <c r="H23" s="163">
        <v>1</v>
      </c>
      <c r="I23" s="276">
        <f t="shared" si="2"/>
        <v>1</v>
      </c>
      <c r="J23" s="143"/>
    </row>
    <row r="24" spans="1:14" x14ac:dyDescent="0.25">
      <c r="A24" s="275">
        <v>14</v>
      </c>
      <c r="B24" s="83" t="str">
        <f>'ORÇAMENTO '!B115:J115</f>
        <v>DIVERSOS</v>
      </c>
      <c r="C24" s="81">
        <f>'ORÇAMENTO '!J114</f>
        <v>11037.2817</v>
      </c>
      <c r="D24" s="84">
        <f t="shared" si="0"/>
        <v>6.1020488889822443E-2</v>
      </c>
      <c r="E24" s="82">
        <v>0.25</v>
      </c>
      <c r="F24" s="82">
        <v>0.25</v>
      </c>
      <c r="G24" s="82">
        <v>0.25</v>
      </c>
      <c r="H24" s="82">
        <v>0.25</v>
      </c>
      <c r="I24" s="276">
        <f t="shared" si="2"/>
        <v>1</v>
      </c>
      <c r="J24" s="143"/>
    </row>
    <row r="25" spans="1:14" ht="15.75" customHeight="1" x14ac:dyDescent="0.25">
      <c r="A25" s="631" t="s">
        <v>51</v>
      </c>
      <c r="B25" s="568"/>
      <c r="C25" s="81">
        <f>SUM(C11:C24)</f>
        <v>180878.29024</v>
      </c>
      <c r="D25" s="84">
        <f t="shared" si="0"/>
        <v>1</v>
      </c>
      <c r="E25" s="164">
        <f>SUMPRODUCT($C$11:$C$24,E11:E24)</f>
        <v>19323.055891000004</v>
      </c>
      <c r="F25" s="164">
        <f>SUMPRODUCT($C$11:$C$24,F11:F24)</f>
        <v>56396.084873000007</v>
      </c>
      <c r="G25" s="164">
        <f>SUMPRODUCT($C$11:$C$24,G11:G24)</f>
        <v>56715.735259000001</v>
      </c>
      <c r="H25" s="164">
        <f>SUMPRODUCT($C$11:$C$24,H11:H24)</f>
        <v>48443.414216999998</v>
      </c>
      <c r="I25" s="648"/>
      <c r="J25" s="143"/>
    </row>
    <row r="26" spans="1:14" s="162" customFormat="1" ht="15.75" customHeight="1" x14ac:dyDescent="0.25">
      <c r="A26" s="631" t="s">
        <v>156</v>
      </c>
      <c r="B26" s="568"/>
      <c r="C26" s="81">
        <f>1.2259*C25</f>
        <v>221738.69600521601</v>
      </c>
      <c r="D26" s="84">
        <v>1</v>
      </c>
      <c r="E26" s="164">
        <f>1.2259*E25</f>
        <v>23688.134216776903</v>
      </c>
      <c r="F26" s="164">
        <f>1.2259*F25</f>
        <v>69135.960445810706</v>
      </c>
      <c r="G26" s="164">
        <f>1.2259*G25</f>
        <v>69527.819854008107</v>
      </c>
      <c r="H26" s="164">
        <f>1.2259*H25</f>
        <v>59386.781488620298</v>
      </c>
      <c r="I26" s="649"/>
      <c r="J26" s="143"/>
    </row>
    <row r="27" spans="1:14" ht="15.75" customHeight="1" x14ac:dyDescent="0.25">
      <c r="A27" s="631" t="s">
        <v>52</v>
      </c>
      <c r="B27" s="567"/>
      <c r="C27" s="567"/>
      <c r="D27" s="568"/>
      <c r="E27" s="84">
        <f>E25/$C$25</f>
        <v>0.1068290498841018</v>
      </c>
      <c r="F27" s="84">
        <f>F25/$C$25</f>
        <v>0.31179023639691833</v>
      </c>
      <c r="G27" s="84">
        <f>G25/$C$25</f>
        <v>0.31355744895501947</v>
      </c>
      <c r="H27" s="84">
        <f>H25/$C$25</f>
        <v>0.2678232647639604</v>
      </c>
      <c r="I27" s="650"/>
      <c r="J27" s="143"/>
    </row>
    <row r="28" spans="1:14" ht="15.75" customHeight="1" x14ac:dyDescent="0.25">
      <c r="A28" s="652" t="s">
        <v>53</v>
      </c>
      <c r="B28" s="653"/>
      <c r="C28" s="653"/>
      <c r="D28" s="654"/>
      <c r="E28" s="165">
        <f>E26</f>
        <v>23688.134216776903</v>
      </c>
      <c r="F28" s="166">
        <f>E28+F26</f>
        <v>92824.094662587609</v>
      </c>
      <c r="G28" s="166">
        <f>F28+G26</f>
        <v>162351.91451659572</v>
      </c>
      <c r="H28" s="266">
        <f>G28+H26</f>
        <v>221738.69600521601</v>
      </c>
      <c r="I28" s="650"/>
      <c r="J28" s="143"/>
      <c r="N28" s="159"/>
    </row>
    <row r="29" spans="1:14" ht="15.75" customHeight="1" x14ac:dyDescent="0.25">
      <c r="A29" s="655" t="s">
        <v>54</v>
      </c>
      <c r="B29" s="656"/>
      <c r="C29" s="656"/>
      <c r="D29" s="656"/>
      <c r="E29" s="167">
        <f>E27</f>
        <v>0.1068290498841018</v>
      </c>
      <c r="F29" s="167">
        <f>F28/$H$28</f>
        <v>0.41861928628102008</v>
      </c>
      <c r="G29" s="167">
        <f>G28/$H$28</f>
        <v>0.73217673523603954</v>
      </c>
      <c r="H29" s="167">
        <f>H28/$H$28</f>
        <v>1</v>
      </c>
      <c r="I29" s="651"/>
      <c r="J29" s="143"/>
    </row>
    <row r="30" spans="1:14" ht="15.75" customHeight="1" x14ac:dyDescent="0.25">
      <c r="A30" s="657" t="s">
        <v>55</v>
      </c>
      <c r="B30" s="653"/>
      <c r="C30" s="653"/>
      <c r="D30" s="653"/>
      <c r="E30" s="653"/>
      <c r="F30" s="653"/>
      <c r="G30" s="653"/>
      <c r="H30" s="653"/>
      <c r="I30" s="658"/>
      <c r="J30" s="267"/>
    </row>
    <row r="31" spans="1:14" ht="15.75" customHeight="1" x14ac:dyDescent="0.25">
      <c r="A31" s="659"/>
      <c r="B31" s="660"/>
      <c r="C31" s="660"/>
      <c r="D31" s="660"/>
      <c r="E31" s="660"/>
      <c r="F31" s="660"/>
      <c r="G31" s="660"/>
      <c r="H31" s="660"/>
      <c r="I31" s="661"/>
      <c r="J31" s="267"/>
    </row>
    <row r="32" spans="1:14" ht="15.75" customHeight="1" x14ac:dyDescent="0.25">
      <c r="A32" s="662" t="s">
        <v>102</v>
      </c>
      <c r="B32" s="660"/>
      <c r="C32" s="660"/>
      <c r="D32" s="660"/>
      <c r="E32" s="660"/>
      <c r="F32" s="660"/>
      <c r="G32" s="660"/>
      <c r="H32" s="660"/>
      <c r="I32" s="661"/>
      <c r="J32" s="267"/>
    </row>
    <row r="33" spans="1:10" ht="15.75" customHeight="1" x14ac:dyDescent="0.25">
      <c r="A33" s="663" t="s">
        <v>135</v>
      </c>
      <c r="B33" s="607"/>
      <c r="C33" s="607"/>
      <c r="D33" s="607"/>
      <c r="E33" s="607"/>
      <c r="F33" s="607"/>
      <c r="G33" s="607"/>
      <c r="H33" s="607"/>
      <c r="I33" s="651"/>
      <c r="J33" s="267"/>
    </row>
    <row r="34" spans="1:10" ht="15.75" customHeight="1" x14ac:dyDescent="0.25">
      <c r="A34" s="640" t="s">
        <v>136</v>
      </c>
      <c r="B34" s="641"/>
      <c r="C34" s="641"/>
      <c r="D34" s="641"/>
      <c r="E34" s="641"/>
      <c r="F34" s="641"/>
      <c r="G34" s="641"/>
      <c r="H34" s="641"/>
      <c r="I34" s="642"/>
      <c r="J34" s="143"/>
    </row>
    <row r="35" spans="1:10" ht="15.75" customHeight="1" x14ac:dyDescent="0.25">
      <c r="A35" s="268"/>
      <c r="B35" s="268"/>
      <c r="C35" s="268"/>
      <c r="D35" s="268"/>
      <c r="E35" s="268"/>
      <c r="F35" s="268"/>
      <c r="G35" s="268"/>
      <c r="H35" s="268"/>
      <c r="I35" s="268"/>
    </row>
    <row r="36" spans="1:10" ht="15.75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</row>
    <row r="37" spans="1:10" ht="15.75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</row>
    <row r="38" spans="1:10" ht="15.75" customHeight="1" x14ac:dyDescent="0.25">
      <c r="A38" s="87"/>
      <c r="C38" s="86"/>
      <c r="D38" s="87"/>
      <c r="E38" s="87"/>
      <c r="F38" s="87"/>
      <c r="G38" s="87"/>
      <c r="H38" s="87"/>
      <c r="I38" s="87"/>
    </row>
    <row r="39" spans="1:10" ht="15.75" customHeight="1" x14ac:dyDescent="0.25">
      <c r="A39" s="87"/>
      <c r="C39" s="86"/>
      <c r="D39" s="87"/>
      <c r="E39" s="87"/>
      <c r="F39" s="87"/>
      <c r="G39" s="87"/>
      <c r="H39" s="87"/>
      <c r="I39" s="87"/>
    </row>
    <row r="40" spans="1:10" ht="15.75" customHeight="1" x14ac:dyDescent="0.25">
      <c r="A40" s="87"/>
      <c r="C40" s="86"/>
      <c r="D40" s="87"/>
      <c r="E40" s="87"/>
      <c r="F40" s="87"/>
      <c r="G40" s="87"/>
      <c r="H40" s="87"/>
      <c r="I40" s="87"/>
    </row>
    <row r="41" spans="1:10" ht="15.75" customHeight="1" x14ac:dyDescent="0.25">
      <c r="A41" s="87"/>
      <c r="C41" s="86"/>
      <c r="D41" s="87"/>
      <c r="E41" s="87"/>
      <c r="F41" s="87"/>
      <c r="G41" s="87"/>
      <c r="H41" s="87"/>
      <c r="I41" s="87"/>
    </row>
    <row r="42" spans="1:10" ht="15.75" customHeight="1" x14ac:dyDescent="0.25">
      <c r="A42" s="87"/>
      <c r="C42" s="86"/>
      <c r="D42" s="87"/>
      <c r="E42" s="87"/>
      <c r="F42" s="87"/>
      <c r="G42" s="87"/>
      <c r="H42" s="87"/>
      <c r="I42" s="87"/>
    </row>
    <row r="43" spans="1:10" ht="15.75" customHeight="1" x14ac:dyDescent="0.25">
      <c r="A43" s="87"/>
      <c r="C43" s="86"/>
      <c r="D43" s="87"/>
      <c r="E43" s="87"/>
      <c r="F43" s="87"/>
      <c r="G43" s="87"/>
      <c r="H43" s="87"/>
      <c r="I43" s="87"/>
    </row>
    <row r="44" spans="1:10" ht="15.75" customHeight="1" x14ac:dyDescent="0.25">
      <c r="A44" s="87"/>
      <c r="C44" s="86"/>
      <c r="D44" s="87"/>
      <c r="E44" s="87"/>
      <c r="F44" s="87"/>
      <c r="G44" s="87"/>
      <c r="H44" s="87"/>
      <c r="I44" s="87"/>
    </row>
    <row r="45" spans="1:10" ht="15.75" customHeight="1" x14ac:dyDescent="0.25">
      <c r="A45" s="87"/>
      <c r="C45" s="86"/>
      <c r="D45" s="87"/>
      <c r="E45" s="87"/>
      <c r="F45" s="87"/>
      <c r="G45" s="87"/>
      <c r="H45" s="87"/>
      <c r="I45" s="87"/>
    </row>
    <row r="46" spans="1:10" ht="15.75" customHeight="1" x14ac:dyDescent="0.25">
      <c r="A46" s="87"/>
      <c r="C46" s="86"/>
      <c r="D46" s="87"/>
      <c r="E46" s="87"/>
      <c r="F46" s="87"/>
      <c r="G46" s="87"/>
      <c r="H46" s="87"/>
      <c r="I46" s="87"/>
    </row>
    <row r="47" spans="1:10" ht="15.75" customHeight="1" x14ac:dyDescent="0.25">
      <c r="A47" s="87"/>
      <c r="C47" s="86"/>
      <c r="D47" s="87"/>
      <c r="E47" s="87"/>
      <c r="F47" s="87"/>
      <c r="G47" s="87"/>
      <c r="H47" s="87"/>
      <c r="I47" s="87"/>
    </row>
    <row r="48" spans="1:10" ht="15.75" customHeight="1" x14ac:dyDescent="0.25">
      <c r="A48" s="87"/>
      <c r="C48" s="86"/>
      <c r="D48" s="87"/>
      <c r="E48" s="87"/>
      <c r="F48" s="87"/>
      <c r="G48" s="87"/>
      <c r="H48" s="87"/>
      <c r="I48" s="87"/>
    </row>
    <row r="49" spans="1:9" ht="15.75" customHeight="1" x14ac:dyDescent="0.25">
      <c r="A49" s="87"/>
      <c r="C49" s="86"/>
      <c r="D49" s="87"/>
      <c r="E49" s="87"/>
      <c r="F49" s="87"/>
      <c r="G49" s="87"/>
      <c r="H49" s="87"/>
      <c r="I49" s="87"/>
    </row>
    <row r="50" spans="1:9" ht="15.75" customHeight="1" x14ac:dyDescent="0.25">
      <c r="A50" s="87"/>
      <c r="C50" s="86"/>
      <c r="D50" s="87"/>
      <c r="E50" s="87"/>
      <c r="F50" s="87"/>
      <c r="G50" s="87"/>
      <c r="H50" s="87"/>
      <c r="I50" s="87"/>
    </row>
    <row r="51" spans="1:9" ht="15.75" customHeight="1" x14ac:dyDescent="0.25">
      <c r="A51" s="87"/>
      <c r="C51" s="86"/>
      <c r="D51" s="87"/>
      <c r="E51" s="87"/>
      <c r="F51" s="87"/>
      <c r="G51" s="87"/>
      <c r="H51" s="87"/>
      <c r="I51" s="87"/>
    </row>
    <row r="52" spans="1:9" ht="15.75" customHeight="1" x14ac:dyDescent="0.25">
      <c r="A52" s="87"/>
      <c r="C52" s="86"/>
      <c r="D52" s="87"/>
      <c r="E52" s="87"/>
      <c r="F52" s="87"/>
      <c r="G52" s="87"/>
      <c r="H52" s="87"/>
      <c r="I52" s="87"/>
    </row>
    <row r="53" spans="1:9" ht="15.75" customHeight="1" x14ac:dyDescent="0.25">
      <c r="A53" s="87"/>
      <c r="C53" s="86"/>
      <c r="D53" s="87"/>
      <c r="E53" s="87"/>
      <c r="F53" s="87"/>
      <c r="G53" s="87"/>
      <c r="H53" s="87"/>
      <c r="I53" s="87"/>
    </row>
    <row r="54" spans="1:9" ht="15.75" customHeight="1" x14ac:dyDescent="0.25">
      <c r="A54" s="87"/>
      <c r="C54" s="86"/>
      <c r="D54" s="87"/>
      <c r="E54" s="87"/>
      <c r="F54" s="87"/>
      <c r="G54" s="87"/>
      <c r="H54" s="87"/>
      <c r="I54" s="87"/>
    </row>
    <row r="55" spans="1:9" ht="15.75" customHeight="1" x14ac:dyDescent="0.25">
      <c r="A55" s="87"/>
      <c r="C55" s="86"/>
      <c r="D55" s="87"/>
      <c r="E55" s="87"/>
      <c r="F55" s="87"/>
      <c r="G55" s="87"/>
      <c r="H55" s="87"/>
      <c r="I55" s="87"/>
    </row>
    <row r="56" spans="1:9" ht="15.75" customHeight="1" x14ac:dyDescent="0.25">
      <c r="A56" s="87"/>
      <c r="C56" s="86"/>
      <c r="D56" s="87"/>
      <c r="E56" s="87"/>
      <c r="F56" s="87"/>
      <c r="G56" s="87"/>
      <c r="H56" s="87"/>
      <c r="I56" s="87"/>
    </row>
    <row r="57" spans="1:9" ht="15.75" customHeight="1" x14ac:dyDescent="0.25">
      <c r="A57" s="87"/>
      <c r="C57" s="86"/>
      <c r="D57" s="87"/>
      <c r="E57" s="87"/>
      <c r="F57" s="87"/>
      <c r="G57" s="87"/>
      <c r="H57" s="87"/>
      <c r="I57" s="87"/>
    </row>
    <row r="58" spans="1:9" ht="15.75" customHeight="1" x14ac:dyDescent="0.25">
      <c r="A58" s="87"/>
      <c r="C58" s="86"/>
      <c r="D58" s="87"/>
      <c r="E58" s="87"/>
      <c r="F58" s="87"/>
      <c r="G58" s="87"/>
      <c r="H58" s="87"/>
      <c r="I58" s="87"/>
    </row>
    <row r="59" spans="1:9" ht="15.75" customHeight="1" x14ac:dyDescent="0.25">
      <c r="A59" s="87"/>
      <c r="C59" s="86"/>
      <c r="D59" s="87"/>
      <c r="E59" s="87"/>
      <c r="F59" s="87"/>
      <c r="G59" s="87"/>
      <c r="H59" s="87"/>
      <c r="I59" s="87"/>
    </row>
    <row r="60" spans="1:9" ht="15.75" customHeight="1" x14ac:dyDescent="0.25">
      <c r="A60" s="87"/>
      <c r="C60" s="86"/>
      <c r="D60" s="87"/>
      <c r="E60" s="87"/>
      <c r="F60" s="87"/>
      <c r="G60" s="87"/>
      <c r="H60" s="87"/>
      <c r="I60" s="87"/>
    </row>
    <row r="61" spans="1:9" ht="15.75" customHeight="1" x14ac:dyDescent="0.25">
      <c r="A61" s="87"/>
      <c r="C61" s="86"/>
      <c r="D61" s="87"/>
      <c r="E61" s="87"/>
      <c r="F61" s="87"/>
      <c r="G61" s="87"/>
      <c r="H61" s="87"/>
      <c r="I61" s="87"/>
    </row>
    <row r="62" spans="1:9" ht="15.75" customHeight="1" x14ac:dyDescent="0.25">
      <c r="A62" s="87"/>
      <c r="C62" s="86"/>
      <c r="D62" s="87"/>
      <c r="E62" s="87"/>
      <c r="F62" s="87"/>
      <c r="G62" s="87"/>
      <c r="H62" s="87"/>
      <c r="I62" s="87"/>
    </row>
    <row r="63" spans="1:9" ht="15.75" customHeight="1" x14ac:dyDescent="0.25">
      <c r="A63" s="87"/>
      <c r="C63" s="86"/>
      <c r="D63" s="87"/>
      <c r="E63" s="87"/>
      <c r="F63" s="87"/>
      <c r="G63" s="87"/>
      <c r="H63" s="87"/>
      <c r="I63" s="87"/>
    </row>
    <row r="64" spans="1:9" ht="15.75" customHeight="1" x14ac:dyDescent="0.25">
      <c r="A64" s="87"/>
      <c r="C64" s="86"/>
      <c r="D64" s="87"/>
      <c r="E64" s="87"/>
      <c r="F64" s="87"/>
      <c r="G64" s="87"/>
      <c r="H64" s="87"/>
      <c r="I64" s="87"/>
    </row>
    <row r="65" spans="1:9" ht="15.75" customHeight="1" x14ac:dyDescent="0.25">
      <c r="A65" s="87"/>
      <c r="C65" s="86"/>
      <c r="D65" s="87"/>
      <c r="E65" s="87"/>
      <c r="F65" s="87"/>
      <c r="G65" s="87"/>
      <c r="H65" s="87"/>
      <c r="I65" s="87"/>
    </row>
    <row r="66" spans="1:9" ht="15.75" customHeight="1" x14ac:dyDescent="0.25">
      <c r="A66" s="87"/>
      <c r="C66" s="86"/>
      <c r="D66" s="87"/>
      <c r="E66" s="87"/>
      <c r="F66" s="87"/>
      <c r="G66" s="87"/>
      <c r="H66" s="87"/>
      <c r="I66" s="87"/>
    </row>
    <row r="67" spans="1:9" ht="15.75" customHeight="1" x14ac:dyDescent="0.25">
      <c r="A67" s="87"/>
      <c r="C67" s="86"/>
      <c r="D67" s="87"/>
      <c r="E67" s="87"/>
      <c r="F67" s="87"/>
      <c r="G67" s="87"/>
      <c r="H67" s="87"/>
      <c r="I67" s="87"/>
    </row>
    <row r="68" spans="1:9" ht="15.75" customHeight="1" x14ac:dyDescent="0.25">
      <c r="A68" s="87"/>
      <c r="C68" s="86"/>
      <c r="D68" s="87"/>
      <c r="E68" s="87"/>
      <c r="F68" s="87"/>
      <c r="G68" s="87"/>
      <c r="H68" s="87"/>
      <c r="I68" s="87"/>
    </row>
    <row r="69" spans="1:9" ht="15.75" customHeight="1" x14ac:dyDescent="0.25">
      <c r="A69" s="87"/>
      <c r="C69" s="86"/>
      <c r="D69" s="87"/>
      <c r="E69" s="87"/>
      <c r="F69" s="87"/>
      <c r="G69" s="87"/>
      <c r="H69" s="87"/>
      <c r="I69" s="87"/>
    </row>
    <row r="70" spans="1:9" ht="15.75" customHeight="1" x14ac:dyDescent="0.25">
      <c r="A70" s="87"/>
      <c r="C70" s="86"/>
      <c r="D70" s="87"/>
      <c r="E70" s="87"/>
      <c r="F70" s="87"/>
      <c r="G70" s="87"/>
      <c r="H70" s="87"/>
      <c r="I70" s="87"/>
    </row>
    <row r="71" spans="1:9" ht="15.75" customHeight="1" x14ac:dyDescent="0.25">
      <c r="A71" s="87"/>
      <c r="C71" s="86"/>
      <c r="D71" s="87"/>
      <c r="E71" s="87"/>
      <c r="F71" s="87"/>
      <c r="G71" s="87"/>
      <c r="H71" s="87"/>
      <c r="I71" s="87"/>
    </row>
    <row r="72" spans="1:9" ht="15.75" customHeight="1" x14ac:dyDescent="0.25">
      <c r="A72" s="87"/>
      <c r="C72" s="86"/>
      <c r="D72" s="87"/>
      <c r="E72" s="87"/>
      <c r="F72" s="87"/>
      <c r="G72" s="87"/>
      <c r="H72" s="87"/>
      <c r="I72" s="87"/>
    </row>
    <row r="73" spans="1:9" ht="15.75" customHeight="1" x14ac:dyDescent="0.25">
      <c r="A73" s="87"/>
      <c r="C73" s="86"/>
      <c r="D73" s="87"/>
      <c r="E73" s="87"/>
      <c r="F73" s="87"/>
      <c r="G73" s="87"/>
      <c r="H73" s="87"/>
      <c r="I73" s="87"/>
    </row>
    <row r="74" spans="1:9" ht="15.75" customHeight="1" x14ac:dyDescent="0.25">
      <c r="A74" s="87"/>
      <c r="C74" s="86"/>
      <c r="D74" s="87"/>
      <c r="E74" s="87"/>
      <c r="F74" s="87"/>
      <c r="G74" s="87"/>
      <c r="H74" s="87"/>
      <c r="I74" s="87"/>
    </row>
    <row r="75" spans="1:9" ht="15.75" customHeight="1" x14ac:dyDescent="0.25">
      <c r="A75" s="87"/>
      <c r="C75" s="86"/>
      <c r="D75" s="87"/>
      <c r="E75" s="87"/>
      <c r="F75" s="87"/>
      <c r="G75" s="87"/>
      <c r="H75" s="87"/>
      <c r="I75" s="87"/>
    </row>
    <row r="76" spans="1:9" ht="15.75" customHeight="1" x14ac:dyDescent="0.25">
      <c r="A76" s="87"/>
      <c r="C76" s="86"/>
      <c r="D76" s="87"/>
      <c r="E76" s="87"/>
      <c r="F76" s="87"/>
      <c r="G76" s="87"/>
      <c r="H76" s="87"/>
      <c r="I76" s="87"/>
    </row>
    <row r="77" spans="1:9" ht="15.75" customHeight="1" x14ac:dyDescent="0.25">
      <c r="A77" s="87"/>
      <c r="C77" s="86"/>
      <c r="D77" s="87"/>
      <c r="E77" s="87"/>
      <c r="F77" s="87"/>
      <c r="G77" s="87"/>
      <c r="H77" s="87"/>
      <c r="I77" s="87"/>
    </row>
    <row r="78" spans="1:9" ht="15.75" customHeight="1" x14ac:dyDescent="0.25">
      <c r="A78" s="87"/>
      <c r="C78" s="86"/>
      <c r="D78" s="87"/>
      <c r="E78" s="87"/>
      <c r="F78" s="87"/>
      <c r="G78" s="87"/>
      <c r="H78" s="87"/>
      <c r="I78" s="87"/>
    </row>
    <row r="79" spans="1:9" ht="15.75" customHeight="1" x14ac:dyDescent="0.25">
      <c r="A79" s="87"/>
      <c r="C79" s="86"/>
      <c r="D79" s="87"/>
      <c r="E79" s="87"/>
      <c r="F79" s="87"/>
      <c r="G79" s="87"/>
      <c r="H79" s="87"/>
      <c r="I79" s="87"/>
    </row>
    <row r="80" spans="1:9" ht="15.75" customHeight="1" x14ac:dyDescent="0.25">
      <c r="A80" s="87"/>
      <c r="C80" s="86"/>
      <c r="D80" s="87"/>
      <c r="E80" s="87"/>
      <c r="F80" s="87"/>
      <c r="G80" s="87"/>
      <c r="H80" s="87"/>
      <c r="I80" s="87"/>
    </row>
    <row r="81" spans="1:9" ht="15.75" customHeight="1" x14ac:dyDescent="0.25">
      <c r="A81" s="87"/>
      <c r="C81" s="86"/>
      <c r="D81" s="87"/>
      <c r="E81" s="87"/>
      <c r="F81" s="87"/>
      <c r="G81" s="87"/>
      <c r="H81" s="87"/>
      <c r="I81" s="87"/>
    </row>
    <row r="82" spans="1:9" ht="15.75" customHeight="1" x14ac:dyDescent="0.25">
      <c r="A82" s="87"/>
      <c r="C82" s="86"/>
      <c r="D82" s="87"/>
      <c r="E82" s="87"/>
      <c r="F82" s="87"/>
      <c r="G82" s="87"/>
      <c r="H82" s="87"/>
      <c r="I82" s="87"/>
    </row>
    <row r="83" spans="1:9" ht="15.75" customHeight="1" x14ac:dyDescent="0.25">
      <c r="A83" s="87"/>
      <c r="C83" s="86"/>
      <c r="D83" s="87"/>
      <c r="E83" s="87"/>
      <c r="F83" s="87"/>
      <c r="G83" s="87"/>
      <c r="H83" s="87"/>
      <c r="I83" s="87"/>
    </row>
    <row r="84" spans="1:9" ht="15.75" customHeight="1" x14ac:dyDescent="0.25">
      <c r="A84" s="87"/>
      <c r="C84" s="86"/>
      <c r="D84" s="87"/>
      <c r="E84" s="87"/>
      <c r="F84" s="87"/>
      <c r="G84" s="87"/>
      <c r="H84" s="87"/>
      <c r="I84" s="87"/>
    </row>
    <row r="85" spans="1:9" ht="15.75" customHeight="1" x14ac:dyDescent="0.25">
      <c r="A85" s="87"/>
      <c r="C85" s="86"/>
      <c r="D85" s="87"/>
      <c r="E85" s="87"/>
      <c r="F85" s="87"/>
      <c r="G85" s="87"/>
      <c r="H85" s="87"/>
      <c r="I85" s="87"/>
    </row>
    <row r="86" spans="1:9" ht="15.75" customHeight="1" x14ac:dyDescent="0.25">
      <c r="A86" s="87"/>
      <c r="C86" s="86"/>
      <c r="D86" s="87"/>
      <c r="E86" s="87"/>
      <c r="F86" s="87"/>
      <c r="G86" s="87"/>
      <c r="H86" s="87"/>
      <c r="I86" s="87"/>
    </row>
    <row r="87" spans="1:9" ht="15.75" customHeight="1" x14ac:dyDescent="0.25">
      <c r="A87" s="87"/>
      <c r="C87" s="86"/>
      <c r="D87" s="87"/>
      <c r="E87" s="87"/>
      <c r="F87" s="87"/>
      <c r="G87" s="87"/>
      <c r="H87" s="87"/>
      <c r="I87" s="87"/>
    </row>
    <row r="88" spans="1:9" ht="15.75" customHeight="1" x14ac:dyDescent="0.25">
      <c r="A88" s="87"/>
      <c r="C88" s="86"/>
      <c r="D88" s="87"/>
      <c r="E88" s="87"/>
      <c r="F88" s="87"/>
      <c r="G88" s="87"/>
      <c r="H88" s="87"/>
      <c r="I88" s="87"/>
    </row>
    <row r="89" spans="1:9" ht="15.75" customHeight="1" x14ac:dyDescent="0.25">
      <c r="A89" s="87"/>
      <c r="C89" s="86"/>
      <c r="D89" s="87"/>
      <c r="E89" s="87"/>
      <c r="F89" s="87"/>
      <c r="G89" s="87"/>
      <c r="H89" s="87"/>
      <c r="I89" s="87"/>
    </row>
    <row r="90" spans="1:9" ht="15.75" customHeight="1" x14ac:dyDescent="0.25">
      <c r="A90" s="87"/>
      <c r="C90" s="86"/>
      <c r="D90" s="87"/>
      <c r="E90" s="87"/>
      <c r="F90" s="87"/>
      <c r="G90" s="87"/>
      <c r="H90" s="87"/>
      <c r="I90" s="87"/>
    </row>
    <row r="91" spans="1:9" ht="15.75" customHeight="1" x14ac:dyDescent="0.25">
      <c r="A91" s="87"/>
      <c r="C91" s="86"/>
      <c r="D91" s="87"/>
      <c r="E91" s="87"/>
      <c r="F91" s="87"/>
      <c r="G91" s="87"/>
      <c r="H91" s="87"/>
      <c r="I91" s="87"/>
    </row>
    <row r="92" spans="1:9" ht="15.75" customHeight="1" x14ac:dyDescent="0.25">
      <c r="A92" s="87"/>
      <c r="C92" s="86"/>
      <c r="D92" s="87"/>
      <c r="E92" s="87"/>
      <c r="F92" s="87"/>
      <c r="G92" s="87"/>
      <c r="H92" s="87"/>
      <c r="I92" s="87"/>
    </row>
    <row r="93" spans="1:9" ht="15.75" customHeight="1" x14ac:dyDescent="0.25">
      <c r="A93" s="87"/>
      <c r="C93" s="86"/>
      <c r="D93" s="87"/>
      <c r="E93" s="87"/>
      <c r="F93" s="87"/>
      <c r="G93" s="87"/>
      <c r="H93" s="87"/>
      <c r="I93" s="87"/>
    </row>
    <row r="94" spans="1:9" ht="15.75" customHeight="1" x14ac:dyDescent="0.25">
      <c r="A94" s="87"/>
      <c r="C94" s="86"/>
      <c r="D94" s="87"/>
      <c r="E94" s="87"/>
      <c r="F94" s="87"/>
      <c r="G94" s="87"/>
      <c r="H94" s="87"/>
      <c r="I94" s="87"/>
    </row>
    <row r="95" spans="1:9" ht="15.75" customHeight="1" x14ac:dyDescent="0.25">
      <c r="A95" s="87"/>
      <c r="C95" s="86"/>
      <c r="D95" s="87"/>
      <c r="E95" s="87"/>
      <c r="F95" s="87"/>
      <c r="G95" s="87"/>
      <c r="H95" s="87"/>
      <c r="I95" s="87"/>
    </row>
    <row r="96" spans="1:9" ht="15.75" customHeight="1" x14ac:dyDescent="0.25">
      <c r="A96" s="87"/>
      <c r="C96" s="86"/>
      <c r="D96" s="87"/>
      <c r="E96" s="87"/>
      <c r="F96" s="87"/>
      <c r="G96" s="87"/>
      <c r="H96" s="87"/>
      <c r="I96" s="87"/>
    </row>
    <row r="97" spans="1:9" ht="15.75" customHeight="1" x14ac:dyDescent="0.25">
      <c r="A97" s="87"/>
      <c r="C97" s="86"/>
      <c r="D97" s="87"/>
      <c r="E97" s="87"/>
      <c r="F97" s="87"/>
      <c r="G97" s="87"/>
      <c r="H97" s="87"/>
      <c r="I97" s="87"/>
    </row>
    <row r="98" spans="1:9" ht="15.75" customHeight="1" x14ac:dyDescent="0.25">
      <c r="A98" s="87"/>
      <c r="C98" s="86"/>
      <c r="D98" s="87"/>
      <c r="E98" s="87"/>
      <c r="F98" s="87"/>
      <c r="G98" s="87"/>
      <c r="H98" s="87"/>
      <c r="I98" s="87"/>
    </row>
    <row r="99" spans="1:9" ht="15.75" customHeight="1" x14ac:dyDescent="0.25">
      <c r="A99" s="87"/>
      <c r="C99" s="86"/>
      <c r="D99" s="87"/>
      <c r="E99" s="87"/>
      <c r="F99" s="87"/>
      <c r="G99" s="87"/>
      <c r="H99" s="87"/>
      <c r="I99" s="87"/>
    </row>
    <row r="100" spans="1:9" ht="15.75" customHeight="1" x14ac:dyDescent="0.25">
      <c r="A100" s="87"/>
      <c r="C100" s="86"/>
      <c r="D100" s="87"/>
      <c r="E100" s="87"/>
      <c r="F100" s="87"/>
      <c r="G100" s="87"/>
      <c r="H100" s="87"/>
      <c r="I100" s="87"/>
    </row>
    <row r="101" spans="1:9" ht="15.75" customHeight="1" x14ac:dyDescent="0.25">
      <c r="A101" s="87"/>
      <c r="C101" s="86"/>
      <c r="D101" s="87"/>
      <c r="E101" s="87"/>
      <c r="F101" s="87"/>
      <c r="G101" s="87"/>
      <c r="H101" s="87"/>
      <c r="I101" s="87"/>
    </row>
    <row r="102" spans="1:9" ht="15.75" customHeight="1" x14ac:dyDescent="0.25">
      <c r="A102" s="87"/>
      <c r="C102" s="86"/>
      <c r="D102" s="87"/>
      <c r="E102" s="87"/>
      <c r="F102" s="87"/>
      <c r="G102" s="87"/>
      <c r="H102" s="87"/>
      <c r="I102" s="87"/>
    </row>
    <row r="103" spans="1:9" ht="15.75" customHeight="1" x14ac:dyDescent="0.25">
      <c r="A103" s="87"/>
      <c r="C103" s="86"/>
      <c r="D103" s="87"/>
      <c r="E103" s="87"/>
      <c r="F103" s="87"/>
      <c r="G103" s="87"/>
      <c r="H103" s="87"/>
      <c r="I103" s="87"/>
    </row>
    <row r="104" spans="1:9" ht="15.75" customHeight="1" x14ac:dyDescent="0.25">
      <c r="A104" s="87"/>
      <c r="C104" s="86"/>
      <c r="D104" s="87"/>
      <c r="E104" s="87"/>
      <c r="F104" s="87"/>
      <c r="G104" s="87"/>
      <c r="H104" s="87"/>
      <c r="I104" s="87"/>
    </row>
    <row r="105" spans="1:9" ht="15.75" customHeight="1" x14ac:dyDescent="0.25">
      <c r="A105" s="87"/>
      <c r="C105" s="86"/>
      <c r="D105" s="87"/>
      <c r="E105" s="87"/>
      <c r="F105" s="87"/>
      <c r="G105" s="87"/>
      <c r="H105" s="87"/>
      <c r="I105" s="87"/>
    </row>
    <row r="106" spans="1:9" ht="15.75" customHeight="1" x14ac:dyDescent="0.25">
      <c r="A106" s="87"/>
      <c r="C106" s="86"/>
      <c r="D106" s="87"/>
      <c r="E106" s="87"/>
      <c r="F106" s="87"/>
      <c r="G106" s="87"/>
      <c r="H106" s="87"/>
      <c r="I106" s="87"/>
    </row>
    <row r="107" spans="1:9" ht="15.75" customHeight="1" x14ac:dyDescent="0.25">
      <c r="A107" s="87"/>
      <c r="C107" s="86"/>
      <c r="D107" s="87"/>
      <c r="E107" s="87"/>
      <c r="F107" s="87"/>
      <c r="G107" s="87"/>
      <c r="H107" s="87"/>
      <c r="I107" s="87"/>
    </row>
    <row r="108" spans="1:9" ht="15.75" customHeight="1" x14ac:dyDescent="0.25">
      <c r="A108" s="87"/>
      <c r="C108" s="86"/>
      <c r="D108" s="87"/>
      <c r="E108" s="87"/>
      <c r="F108" s="87"/>
      <c r="G108" s="87"/>
      <c r="H108" s="87"/>
      <c r="I108" s="87"/>
    </row>
    <row r="109" spans="1:9" ht="15.75" customHeight="1" x14ac:dyDescent="0.25">
      <c r="A109" s="87"/>
      <c r="C109" s="86"/>
      <c r="D109" s="87"/>
      <c r="E109" s="87"/>
      <c r="F109" s="87"/>
      <c r="G109" s="87"/>
      <c r="H109" s="87"/>
      <c r="I109" s="87"/>
    </row>
    <row r="110" spans="1:9" ht="15.75" customHeight="1" x14ac:dyDescent="0.25">
      <c r="A110" s="87"/>
      <c r="C110" s="86"/>
      <c r="D110" s="87"/>
      <c r="E110" s="87"/>
      <c r="F110" s="87"/>
      <c r="G110" s="87"/>
      <c r="H110" s="87"/>
      <c r="I110" s="87"/>
    </row>
    <row r="111" spans="1:9" ht="15.75" customHeight="1" x14ac:dyDescent="0.25">
      <c r="A111" s="87"/>
      <c r="C111" s="86"/>
      <c r="D111" s="87"/>
      <c r="E111" s="87"/>
      <c r="F111" s="87"/>
      <c r="G111" s="87"/>
      <c r="H111" s="87"/>
      <c r="I111" s="87"/>
    </row>
    <row r="112" spans="1:9" ht="15.75" customHeight="1" x14ac:dyDescent="0.25">
      <c r="A112" s="87"/>
      <c r="C112" s="86"/>
      <c r="D112" s="87"/>
      <c r="E112" s="87"/>
      <c r="F112" s="87"/>
      <c r="G112" s="87"/>
      <c r="H112" s="87"/>
      <c r="I112" s="87"/>
    </row>
    <row r="113" spans="1:9" ht="15.75" customHeight="1" x14ac:dyDescent="0.25">
      <c r="A113" s="87"/>
      <c r="C113" s="86"/>
      <c r="D113" s="87"/>
      <c r="E113" s="87"/>
      <c r="F113" s="87"/>
      <c r="G113" s="87"/>
      <c r="H113" s="87"/>
      <c r="I113" s="87"/>
    </row>
    <row r="114" spans="1:9" ht="15.75" customHeight="1" x14ac:dyDescent="0.25">
      <c r="A114" s="87"/>
      <c r="C114" s="86"/>
      <c r="D114" s="87"/>
      <c r="E114" s="87"/>
      <c r="F114" s="87"/>
      <c r="G114" s="87"/>
      <c r="H114" s="87"/>
      <c r="I114" s="87"/>
    </row>
    <row r="115" spans="1:9" ht="15.75" customHeight="1" x14ac:dyDescent="0.25">
      <c r="A115" s="87"/>
      <c r="C115" s="86"/>
      <c r="D115" s="87"/>
      <c r="E115" s="87"/>
      <c r="F115" s="87"/>
      <c r="G115" s="87"/>
      <c r="H115" s="87"/>
      <c r="I115" s="87"/>
    </row>
    <row r="116" spans="1:9" ht="15.75" customHeight="1" x14ac:dyDescent="0.25">
      <c r="A116" s="87"/>
      <c r="C116" s="86"/>
      <c r="D116" s="87"/>
      <c r="E116" s="87"/>
      <c r="F116" s="87"/>
      <c r="G116" s="87"/>
      <c r="H116" s="87"/>
      <c r="I116" s="87"/>
    </row>
    <row r="117" spans="1:9" ht="15.75" customHeight="1" x14ac:dyDescent="0.25">
      <c r="A117" s="87"/>
      <c r="C117" s="86"/>
      <c r="D117" s="87"/>
      <c r="E117" s="87"/>
      <c r="F117" s="87"/>
      <c r="G117" s="87"/>
      <c r="H117" s="87"/>
      <c r="I117" s="87"/>
    </row>
    <row r="118" spans="1:9" ht="15.75" customHeight="1" x14ac:dyDescent="0.25">
      <c r="A118" s="87"/>
      <c r="C118" s="86"/>
      <c r="D118" s="87"/>
      <c r="E118" s="87"/>
      <c r="F118" s="87"/>
      <c r="G118" s="87"/>
      <c r="H118" s="87"/>
      <c r="I118" s="87"/>
    </row>
    <row r="119" spans="1:9" ht="15.75" customHeight="1" x14ac:dyDescent="0.25">
      <c r="A119" s="87"/>
      <c r="C119" s="86"/>
      <c r="D119" s="87"/>
      <c r="E119" s="87"/>
      <c r="F119" s="87"/>
      <c r="G119" s="87"/>
      <c r="H119" s="87"/>
      <c r="I119" s="87"/>
    </row>
    <row r="120" spans="1:9" ht="15.75" customHeight="1" x14ac:dyDescent="0.25">
      <c r="A120" s="87"/>
      <c r="C120" s="86"/>
      <c r="D120" s="87"/>
      <c r="E120" s="87"/>
      <c r="F120" s="87"/>
      <c r="G120" s="87"/>
      <c r="H120" s="87"/>
      <c r="I120" s="87"/>
    </row>
    <row r="121" spans="1:9" ht="15.75" customHeight="1" x14ac:dyDescent="0.25">
      <c r="A121" s="87"/>
      <c r="C121" s="86"/>
      <c r="D121" s="87"/>
      <c r="E121" s="87"/>
      <c r="F121" s="87"/>
      <c r="G121" s="87"/>
      <c r="H121" s="87"/>
      <c r="I121" s="87"/>
    </row>
    <row r="122" spans="1:9" ht="15.75" customHeight="1" x14ac:dyDescent="0.25">
      <c r="A122" s="87"/>
      <c r="C122" s="86"/>
      <c r="D122" s="87"/>
      <c r="E122" s="87"/>
      <c r="F122" s="87"/>
      <c r="G122" s="87"/>
      <c r="H122" s="87"/>
      <c r="I122" s="87"/>
    </row>
    <row r="123" spans="1:9" ht="15.75" customHeight="1" x14ac:dyDescent="0.25">
      <c r="A123" s="87"/>
      <c r="C123" s="86"/>
      <c r="D123" s="87"/>
      <c r="E123" s="87"/>
      <c r="F123" s="87"/>
      <c r="G123" s="87"/>
      <c r="H123" s="87"/>
      <c r="I123" s="87"/>
    </row>
    <row r="124" spans="1:9" ht="15.75" customHeight="1" x14ac:dyDescent="0.25">
      <c r="A124" s="87"/>
      <c r="C124" s="86"/>
      <c r="D124" s="87"/>
      <c r="E124" s="87"/>
      <c r="F124" s="87"/>
      <c r="G124" s="87"/>
      <c r="H124" s="87"/>
      <c r="I124" s="87"/>
    </row>
    <row r="125" spans="1:9" ht="15.75" customHeight="1" x14ac:dyDescent="0.25">
      <c r="A125" s="87"/>
      <c r="C125" s="86"/>
      <c r="D125" s="87"/>
      <c r="E125" s="87"/>
      <c r="F125" s="87"/>
      <c r="G125" s="87"/>
      <c r="H125" s="87"/>
      <c r="I125" s="87"/>
    </row>
    <row r="126" spans="1:9" ht="15.75" customHeight="1" x14ac:dyDescent="0.25">
      <c r="A126" s="87"/>
      <c r="C126" s="86"/>
      <c r="D126" s="87"/>
      <c r="E126" s="87"/>
      <c r="F126" s="87"/>
      <c r="G126" s="87"/>
      <c r="H126" s="87"/>
      <c r="I126" s="87"/>
    </row>
    <row r="127" spans="1:9" ht="15.75" customHeight="1" x14ac:dyDescent="0.25">
      <c r="A127" s="87"/>
      <c r="C127" s="86"/>
      <c r="D127" s="87"/>
      <c r="E127" s="87"/>
      <c r="F127" s="87"/>
      <c r="G127" s="87"/>
      <c r="H127" s="87"/>
      <c r="I127" s="87"/>
    </row>
    <row r="128" spans="1:9" ht="15.75" customHeight="1" x14ac:dyDescent="0.25">
      <c r="A128" s="87"/>
      <c r="C128" s="86"/>
      <c r="D128" s="87"/>
      <c r="E128" s="87"/>
      <c r="F128" s="87"/>
      <c r="G128" s="87"/>
      <c r="H128" s="87"/>
      <c r="I128" s="87"/>
    </row>
    <row r="129" spans="1:9" ht="15.75" customHeight="1" x14ac:dyDescent="0.25">
      <c r="A129" s="87"/>
      <c r="C129" s="86"/>
      <c r="D129" s="87"/>
      <c r="E129" s="87"/>
      <c r="F129" s="87"/>
      <c r="G129" s="87"/>
      <c r="H129" s="87"/>
      <c r="I129" s="87"/>
    </row>
    <row r="130" spans="1:9" ht="15.75" customHeight="1" x14ac:dyDescent="0.25">
      <c r="A130" s="87"/>
      <c r="C130" s="86"/>
      <c r="D130" s="87"/>
      <c r="E130" s="87"/>
      <c r="F130" s="87"/>
      <c r="G130" s="87"/>
      <c r="H130" s="87"/>
      <c r="I130" s="87"/>
    </row>
    <row r="131" spans="1:9" ht="15.75" customHeight="1" x14ac:dyDescent="0.25">
      <c r="A131" s="87"/>
      <c r="C131" s="86"/>
      <c r="D131" s="87"/>
      <c r="E131" s="87"/>
      <c r="F131" s="87"/>
      <c r="G131" s="87"/>
      <c r="H131" s="87"/>
      <c r="I131" s="87"/>
    </row>
    <row r="132" spans="1:9" ht="15.75" customHeight="1" x14ac:dyDescent="0.25">
      <c r="A132" s="87"/>
      <c r="C132" s="86"/>
      <c r="D132" s="87"/>
      <c r="E132" s="87"/>
      <c r="F132" s="87"/>
      <c r="G132" s="87"/>
      <c r="H132" s="87"/>
      <c r="I132" s="87"/>
    </row>
    <row r="133" spans="1:9" ht="15.75" customHeight="1" x14ac:dyDescent="0.25">
      <c r="A133" s="87"/>
      <c r="C133" s="86"/>
      <c r="D133" s="87"/>
      <c r="E133" s="87"/>
      <c r="F133" s="87"/>
      <c r="G133" s="87"/>
      <c r="H133" s="87"/>
      <c r="I133" s="87"/>
    </row>
    <row r="134" spans="1:9" ht="15.75" customHeight="1" x14ac:dyDescent="0.25">
      <c r="A134" s="87"/>
      <c r="C134" s="86"/>
      <c r="D134" s="87"/>
      <c r="E134" s="87"/>
      <c r="F134" s="87"/>
      <c r="G134" s="87"/>
      <c r="H134" s="87"/>
      <c r="I134" s="87"/>
    </row>
    <row r="135" spans="1:9" ht="15.75" customHeight="1" x14ac:dyDescent="0.25">
      <c r="A135" s="87"/>
      <c r="C135" s="86"/>
      <c r="D135" s="87"/>
      <c r="E135" s="87"/>
      <c r="F135" s="87"/>
      <c r="G135" s="87"/>
      <c r="H135" s="87"/>
      <c r="I135" s="87"/>
    </row>
    <row r="136" spans="1:9" ht="15.75" customHeight="1" x14ac:dyDescent="0.25">
      <c r="A136" s="87"/>
      <c r="C136" s="86"/>
      <c r="D136" s="87"/>
      <c r="E136" s="87"/>
      <c r="F136" s="87"/>
      <c r="G136" s="87"/>
      <c r="H136" s="87"/>
      <c r="I136" s="87"/>
    </row>
    <row r="137" spans="1:9" ht="15.75" customHeight="1" x14ac:dyDescent="0.25">
      <c r="A137" s="87"/>
      <c r="C137" s="86"/>
      <c r="D137" s="87"/>
      <c r="E137" s="87"/>
      <c r="F137" s="87"/>
      <c r="G137" s="87"/>
      <c r="H137" s="87"/>
      <c r="I137" s="87"/>
    </row>
    <row r="138" spans="1:9" ht="15.75" customHeight="1" x14ac:dyDescent="0.25">
      <c r="A138" s="87"/>
      <c r="C138" s="86"/>
      <c r="D138" s="87"/>
      <c r="E138" s="87"/>
      <c r="F138" s="87"/>
      <c r="G138" s="87"/>
      <c r="H138" s="87"/>
      <c r="I138" s="87"/>
    </row>
    <row r="139" spans="1:9" ht="15.75" customHeight="1" x14ac:dyDescent="0.25">
      <c r="A139" s="87"/>
      <c r="C139" s="86"/>
      <c r="D139" s="87"/>
      <c r="E139" s="87"/>
      <c r="F139" s="87"/>
      <c r="G139" s="87"/>
      <c r="H139" s="87"/>
      <c r="I139" s="87"/>
    </row>
    <row r="140" spans="1:9" ht="15.75" customHeight="1" x14ac:dyDescent="0.25">
      <c r="A140" s="87"/>
      <c r="C140" s="86"/>
      <c r="D140" s="87"/>
      <c r="E140" s="87"/>
      <c r="F140" s="87"/>
      <c r="G140" s="87"/>
      <c r="H140" s="87"/>
      <c r="I140" s="87"/>
    </row>
    <row r="141" spans="1:9" ht="15.75" customHeight="1" x14ac:dyDescent="0.25">
      <c r="A141" s="87"/>
      <c r="C141" s="86"/>
      <c r="D141" s="87"/>
      <c r="E141" s="87"/>
      <c r="F141" s="87"/>
      <c r="G141" s="87"/>
      <c r="H141" s="87"/>
      <c r="I141" s="87"/>
    </row>
    <row r="142" spans="1:9" ht="15.75" customHeight="1" x14ac:dyDescent="0.25">
      <c r="A142" s="87"/>
      <c r="C142" s="86"/>
      <c r="D142" s="87"/>
      <c r="E142" s="87"/>
      <c r="F142" s="87"/>
      <c r="G142" s="87"/>
      <c r="H142" s="87"/>
      <c r="I142" s="87"/>
    </row>
    <row r="143" spans="1:9" ht="15.75" customHeight="1" x14ac:dyDescent="0.25">
      <c r="A143" s="87"/>
      <c r="C143" s="86"/>
      <c r="D143" s="87"/>
      <c r="E143" s="87"/>
      <c r="F143" s="87"/>
      <c r="G143" s="87"/>
      <c r="H143" s="87"/>
      <c r="I143" s="87"/>
    </row>
    <row r="144" spans="1:9" ht="15.75" customHeight="1" x14ac:dyDescent="0.25">
      <c r="A144" s="87"/>
      <c r="C144" s="86"/>
      <c r="D144" s="87"/>
      <c r="E144" s="87"/>
      <c r="F144" s="87"/>
      <c r="G144" s="87"/>
      <c r="H144" s="87"/>
      <c r="I144" s="87"/>
    </row>
    <row r="145" spans="1:9" ht="15.75" customHeight="1" x14ac:dyDescent="0.25">
      <c r="A145" s="87"/>
      <c r="C145" s="86"/>
      <c r="D145" s="87"/>
      <c r="E145" s="87"/>
      <c r="F145" s="87"/>
      <c r="G145" s="87"/>
      <c r="H145" s="87"/>
      <c r="I145" s="87"/>
    </row>
    <row r="146" spans="1:9" ht="15.75" customHeight="1" x14ac:dyDescent="0.25">
      <c r="A146" s="87"/>
      <c r="C146" s="86"/>
      <c r="D146" s="87"/>
      <c r="E146" s="87"/>
      <c r="F146" s="87"/>
      <c r="G146" s="87"/>
      <c r="H146" s="87"/>
      <c r="I146" s="87"/>
    </row>
    <row r="147" spans="1:9" ht="15.75" customHeight="1" x14ac:dyDescent="0.25">
      <c r="A147" s="87"/>
      <c r="C147" s="86"/>
      <c r="D147" s="87"/>
      <c r="E147" s="87"/>
      <c r="F147" s="87"/>
      <c r="G147" s="87"/>
      <c r="H147" s="87"/>
      <c r="I147" s="87"/>
    </row>
    <row r="148" spans="1:9" ht="15.75" customHeight="1" x14ac:dyDescent="0.25">
      <c r="A148" s="87"/>
      <c r="C148" s="86"/>
      <c r="D148" s="87"/>
      <c r="E148" s="87"/>
      <c r="F148" s="87"/>
      <c r="G148" s="87"/>
      <c r="H148" s="87"/>
      <c r="I148" s="87"/>
    </row>
    <row r="149" spans="1:9" ht="15.75" customHeight="1" x14ac:dyDescent="0.25">
      <c r="A149" s="87"/>
      <c r="C149" s="86"/>
      <c r="D149" s="87"/>
      <c r="E149" s="87"/>
      <c r="F149" s="87"/>
      <c r="G149" s="87"/>
      <c r="H149" s="87"/>
      <c r="I149" s="87"/>
    </row>
    <row r="150" spans="1:9" ht="15.75" customHeight="1" x14ac:dyDescent="0.25">
      <c r="A150" s="87"/>
      <c r="C150" s="86"/>
      <c r="D150" s="87"/>
      <c r="E150" s="87"/>
      <c r="F150" s="87"/>
      <c r="G150" s="87"/>
      <c r="H150" s="87"/>
      <c r="I150" s="87"/>
    </row>
    <row r="151" spans="1:9" ht="15.75" customHeight="1" x14ac:dyDescent="0.25">
      <c r="A151" s="87"/>
      <c r="C151" s="86"/>
      <c r="D151" s="87"/>
      <c r="E151" s="87"/>
      <c r="F151" s="87"/>
      <c r="G151" s="87"/>
      <c r="H151" s="87"/>
      <c r="I151" s="87"/>
    </row>
    <row r="152" spans="1:9" ht="15.75" customHeight="1" x14ac:dyDescent="0.25">
      <c r="A152" s="87"/>
      <c r="C152" s="86"/>
      <c r="D152" s="87"/>
      <c r="E152" s="87"/>
      <c r="F152" s="87"/>
      <c r="G152" s="87"/>
      <c r="H152" s="87"/>
      <c r="I152" s="87"/>
    </row>
    <row r="153" spans="1:9" ht="15.75" customHeight="1" x14ac:dyDescent="0.25">
      <c r="A153" s="87"/>
      <c r="C153" s="86"/>
      <c r="D153" s="87"/>
      <c r="E153" s="87"/>
      <c r="F153" s="87"/>
      <c r="G153" s="87"/>
      <c r="H153" s="87"/>
      <c r="I153" s="87"/>
    </row>
    <row r="154" spans="1:9" ht="15.75" customHeight="1" x14ac:dyDescent="0.25">
      <c r="A154" s="87"/>
      <c r="C154" s="86"/>
      <c r="D154" s="87"/>
      <c r="E154" s="87"/>
      <c r="F154" s="87"/>
      <c r="G154" s="87"/>
      <c r="H154" s="87"/>
      <c r="I154" s="87"/>
    </row>
    <row r="155" spans="1:9" ht="15.75" customHeight="1" x14ac:dyDescent="0.25">
      <c r="A155" s="87"/>
      <c r="C155" s="86"/>
      <c r="D155" s="87"/>
      <c r="E155" s="87"/>
      <c r="F155" s="87"/>
      <c r="G155" s="87"/>
      <c r="H155" s="87"/>
      <c r="I155" s="87"/>
    </row>
    <row r="156" spans="1:9" ht="15.75" customHeight="1" x14ac:dyDescent="0.25">
      <c r="A156" s="87"/>
      <c r="C156" s="86"/>
      <c r="D156" s="87"/>
      <c r="E156" s="87"/>
      <c r="F156" s="87"/>
      <c r="G156" s="87"/>
      <c r="H156" s="87"/>
      <c r="I156" s="87"/>
    </row>
    <row r="157" spans="1:9" ht="15.75" customHeight="1" x14ac:dyDescent="0.25">
      <c r="A157" s="87"/>
      <c r="C157" s="86"/>
      <c r="D157" s="87"/>
      <c r="E157" s="87"/>
      <c r="F157" s="87"/>
      <c r="G157" s="87"/>
      <c r="H157" s="87"/>
      <c r="I157" s="87"/>
    </row>
    <row r="158" spans="1:9" ht="15.75" customHeight="1" x14ac:dyDescent="0.25">
      <c r="A158" s="87"/>
      <c r="C158" s="86"/>
      <c r="D158" s="87"/>
      <c r="E158" s="87"/>
      <c r="F158" s="87"/>
      <c r="G158" s="87"/>
      <c r="H158" s="87"/>
      <c r="I158" s="87"/>
    </row>
    <row r="159" spans="1:9" ht="15.75" customHeight="1" x14ac:dyDescent="0.25">
      <c r="A159" s="87"/>
      <c r="C159" s="86"/>
      <c r="D159" s="87"/>
      <c r="E159" s="87"/>
      <c r="F159" s="87"/>
      <c r="G159" s="87"/>
      <c r="H159" s="87"/>
      <c r="I159" s="87"/>
    </row>
    <row r="160" spans="1:9" ht="15.75" customHeight="1" x14ac:dyDescent="0.25">
      <c r="A160" s="87"/>
      <c r="C160" s="86"/>
      <c r="D160" s="87"/>
      <c r="E160" s="87"/>
      <c r="F160" s="87"/>
      <c r="G160" s="87"/>
      <c r="H160" s="87"/>
      <c r="I160" s="87"/>
    </row>
    <row r="161" spans="1:9" ht="15.75" customHeight="1" x14ac:dyDescent="0.25">
      <c r="A161" s="87"/>
      <c r="C161" s="86"/>
      <c r="D161" s="87"/>
      <c r="E161" s="87"/>
      <c r="F161" s="87"/>
      <c r="G161" s="87"/>
      <c r="H161" s="87"/>
      <c r="I161" s="87"/>
    </row>
    <row r="162" spans="1:9" ht="15.75" customHeight="1" x14ac:dyDescent="0.25">
      <c r="A162" s="87"/>
      <c r="C162" s="86"/>
      <c r="D162" s="87"/>
      <c r="E162" s="87"/>
      <c r="F162" s="87"/>
      <c r="G162" s="87"/>
      <c r="H162" s="87"/>
      <c r="I162" s="87"/>
    </row>
    <row r="163" spans="1:9" ht="15.75" customHeight="1" x14ac:dyDescent="0.25">
      <c r="A163" s="87"/>
      <c r="C163" s="86"/>
      <c r="D163" s="87"/>
      <c r="E163" s="87"/>
      <c r="F163" s="87"/>
      <c r="G163" s="87"/>
      <c r="H163" s="87"/>
      <c r="I163" s="87"/>
    </row>
    <row r="164" spans="1:9" ht="15.75" customHeight="1" x14ac:dyDescent="0.25">
      <c r="A164" s="87"/>
      <c r="C164" s="86"/>
      <c r="D164" s="87"/>
      <c r="E164" s="87"/>
      <c r="F164" s="87"/>
      <c r="G164" s="87"/>
      <c r="H164" s="87"/>
      <c r="I164" s="87"/>
    </row>
    <row r="165" spans="1:9" ht="15.75" customHeight="1" x14ac:dyDescent="0.25">
      <c r="A165" s="87"/>
      <c r="C165" s="86"/>
      <c r="D165" s="87"/>
      <c r="E165" s="87"/>
      <c r="F165" s="87"/>
      <c r="G165" s="87"/>
      <c r="H165" s="87"/>
      <c r="I165" s="87"/>
    </row>
    <row r="166" spans="1:9" ht="15.75" customHeight="1" x14ac:dyDescent="0.25">
      <c r="A166" s="87"/>
      <c r="C166" s="86"/>
      <c r="D166" s="87"/>
      <c r="E166" s="87"/>
      <c r="F166" s="87"/>
      <c r="G166" s="87"/>
      <c r="H166" s="87"/>
      <c r="I166" s="87"/>
    </row>
    <row r="167" spans="1:9" ht="15.75" customHeight="1" x14ac:dyDescent="0.25">
      <c r="A167" s="87"/>
      <c r="C167" s="86"/>
      <c r="D167" s="87"/>
      <c r="E167" s="87"/>
      <c r="F167" s="87"/>
      <c r="G167" s="87"/>
      <c r="H167" s="87"/>
      <c r="I167" s="87"/>
    </row>
    <row r="168" spans="1:9" ht="15.75" customHeight="1" x14ac:dyDescent="0.25">
      <c r="A168" s="87"/>
      <c r="C168" s="86"/>
      <c r="D168" s="87"/>
      <c r="E168" s="87"/>
      <c r="F168" s="87"/>
      <c r="G168" s="87"/>
      <c r="H168" s="87"/>
      <c r="I168" s="87"/>
    </row>
    <row r="169" spans="1:9" ht="15.75" customHeight="1" x14ac:dyDescent="0.25">
      <c r="A169" s="87"/>
      <c r="C169" s="86"/>
      <c r="D169" s="87"/>
      <c r="E169" s="87"/>
      <c r="F169" s="87"/>
      <c r="G169" s="87"/>
      <c r="H169" s="87"/>
      <c r="I169" s="87"/>
    </row>
    <row r="170" spans="1:9" ht="15.75" customHeight="1" x14ac:dyDescent="0.25">
      <c r="A170" s="87"/>
      <c r="C170" s="86"/>
      <c r="D170" s="87"/>
      <c r="E170" s="87"/>
      <c r="F170" s="87"/>
      <c r="G170" s="87"/>
      <c r="H170" s="87"/>
      <c r="I170" s="87"/>
    </row>
    <row r="171" spans="1:9" ht="15.75" customHeight="1" x14ac:dyDescent="0.25">
      <c r="A171" s="87"/>
      <c r="C171" s="86"/>
      <c r="D171" s="87"/>
      <c r="E171" s="87"/>
      <c r="F171" s="87"/>
      <c r="G171" s="87"/>
      <c r="H171" s="87"/>
      <c r="I171" s="87"/>
    </row>
    <row r="172" spans="1:9" ht="15.75" customHeight="1" x14ac:dyDescent="0.25">
      <c r="A172" s="87"/>
      <c r="C172" s="86"/>
      <c r="D172" s="87"/>
      <c r="E172" s="87"/>
      <c r="F172" s="87"/>
      <c r="G172" s="87"/>
      <c r="H172" s="87"/>
      <c r="I172" s="87"/>
    </row>
    <row r="173" spans="1:9" ht="15.75" customHeight="1" x14ac:dyDescent="0.25">
      <c r="A173" s="87"/>
      <c r="C173" s="86"/>
      <c r="D173" s="87"/>
      <c r="E173" s="87"/>
      <c r="F173" s="87"/>
      <c r="G173" s="87"/>
      <c r="H173" s="87"/>
      <c r="I173" s="87"/>
    </row>
    <row r="174" spans="1:9" ht="15.75" customHeight="1" x14ac:dyDescent="0.25">
      <c r="A174" s="87"/>
      <c r="C174" s="86"/>
      <c r="D174" s="87"/>
      <c r="E174" s="87"/>
      <c r="F174" s="87"/>
      <c r="G174" s="87"/>
      <c r="H174" s="87"/>
      <c r="I174" s="87"/>
    </row>
    <row r="175" spans="1:9" ht="15.75" customHeight="1" x14ac:dyDescent="0.25">
      <c r="A175" s="87"/>
      <c r="C175" s="86"/>
      <c r="D175" s="87"/>
      <c r="E175" s="87"/>
      <c r="F175" s="87"/>
      <c r="G175" s="87"/>
      <c r="H175" s="87"/>
      <c r="I175" s="87"/>
    </row>
    <row r="176" spans="1:9" ht="15.75" customHeight="1" x14ac:dyDescent="0.25">
      <c r="A176" s="87"/>
      <c r="C176" s="86"/>
      <c r="D176" s="87"/>
      <c r="E176" s="87"/>
      <c r="F176" s="87"/>
      <c r="G176" s="87"/>
      <c r="H176" s="87"/>
      <c r="I176" s="87"/>
    </row>
    <row r="177" spans="1:9" ht="15.75" customHeight="1" x14ac:dyDescent="0.25">
      <c r="A177" s="87"/>
      <c r="C177" s="86"/>
      <c r="D177" s="87"/>
      <c r="E177" s="87"/>
      <c r="F177" s="87"/>
      <c r="G177" s="87"/>
      <c r="H177" s="87"/>
      <c r="I177" s="87"/>
    </row>
    <row r="178" spans="1:9" ht="15.75" customHeight="1" x14ac:dyDescent="0.25">
      <c r="A178" s="87"/>
      <c r="C178" s="86"/>
      <c r="D178" s="87"/>
      <c r="E178" s="87"/>
      <c r="F178" s="87"/>
      <c r="G178" s="87"/>
      <c r="H178" s="87"/>
      <c r="I178" s="87"/>
    </row>
    <row r="179" spans="1:9" ht="15.75" customHeight="1" x14ac:dyDescent="0.25">
      <c r="A179" s="87"/>
      <c r="C179" s="86"/>
      <c r="D179" s="87"/>
      <c r="E179" s="87"/>
      <c r="F179" s="87"/>
      <c r="G179" s="87"/>
      <c r="H179" s="87"/>
      <c r="I179" s="87"/>
    </row>
    <row r="180" spans="1:9" ht="15.75" customHeight="1" x14ac:dyDescent="0.25">
      <c r="A180" s="87"/>
      <c r="C180" s="86"/>
      <c r="D180" s="87"/>
      <c r="E180" s="87"/>
      <c r="F180" s="87"/>
      <c r="G180" s="87"/>
      <c r="H180" s="87"/>
      <c r="I180" s="87"/>
    </row>
    <row r="181" spans="1:9" ht="15.75" customHeight="1" x14ac:dyDescent="0.25">
      <c r="A181" s="87"/>
      <c r="C181" s="86"/>
      <c r="D181" s="87"/>
      <c r="E181" s="87"/>
      <c r="F181" s="87"/>
      <c r="G181" s="87"/>
      <c r="H181" s="87"/>
      <c r="I181" s="87"/>
    </row>
    <row r="182" spans="1:9" ht="15.75" customHeight="1" x14ac:dyDescent="0.25">
      <c r="A182" s="87"/>
      <c r="C182" s="86"/>
      <c r="D182" s="87"/>
      <c r="E182" s="87"/>
      <c r="F182" s="87"/>
      <c r="G182" s="87"/>
      <c r="H182" s="87"/>
      <c r="I182" s="87"/>
    </row>
    <row r="183" spans="1:9" ht="15.75" customHeight="1" x14ac:dyDescent="0.25">
      <c r="A183" s="87"/>
      <c r="C183" s="86"/>
      <c r="D183" s="87"/>
      <c r="E183" s="87"/>
      <c r="F183" s="87"/>
      <c r="G183" s="87"/>
      <c r="H183" s="87"/>
      <c r="I183" s="87"/>
    </row>
    <row r="184" spans="1:9" ht="15.75" customHeight="1" x14ac:dyDescent="0.25">
      <c r="A184" s="87"/>
      <c r="C184" s="86"/>
      <c r="D184" s="87"/>
      <c r="E184" s="87"/>
      <c r="F184" s="87"/>
      <c r="G184" s="87"/>
      <c r="H184" s="87"/>
      <c r="I184" s="87"/>
    </row>
    <row r="185" spans="1:9" ht="15.75" customHeight="1" x14ac:dyDescent="0.25">
      <c r="A185" s="87"/>
      <c r="C185" s="86"/>
      <c r="D185" s="87"/>
      <c r="E185" s="87"/>
      <c r="F185" s="87"/>
      <c r="G185" s="87"/>
      <c r="H185" s="87"/>
      <c r="I185" s="87"/>
    </row>
    <row r="186" spans="1:9" ht="15.75" customHeight="1" x14ac:dyDescent="0.25">
      <c r="A186" s="87"/>
      <c r="C186" s="86"/>
      <c r="D186" s="87"/>
      <c r="E186" s="87"/>
      <c r="F186" s="87"/>
      <c r="G186" s="87"/>
      <c r="H186" s="87"/>
      <c r="I186" s="87"/>
    </row>
    <row r="187" spans="1:9" ht="15.75" customHeight="1" x14ac:dyDescent="0.25">
      <c r="A187" s="87"/>
      <c r="C187" s="86"/>
      <c r="D187" s="87"/>
      <c r="E187" s="87"/>
      <c r="F187" s="87"/>
      <c r="G187" s="87"/>
      <c r="H187" s="87"/>
      <c r="I187" s="87"/>
    </row>
    <row r="188" spans="1:9" ht="15.75" customHeight="1" x14ac:dyDescent="0.25">
      <c r="A188" s="87"/>
      <c r="C188" s="86"/>
      <c r="D188" s="87"/>
      <c r="E188" s="87"/>
      <c r="F188" s="87"/>
      <c r="G188" s="87"/>
      <c r="H188" s="87"/>
      <c r="I188" s="87"/>
    </row>
    <row r="189" spans="1:9" ht="15.75" customHeight="1" x14ac:dyDescent="0.25">
      <c r="A189" s="87"/>
      <c r="C189" s="86"/>
      <c r="D189" s="87"/>
      <c r="E189" s="87"/>
      <c r="F189" s="87"/>
      <c r="G189" s="87"/>
      <c r="H189" s="87"/>
      <c r="I189" s="87"/>
    </row>
    <row r="190" spans="1:9" ht="15.75" customHeight="1" x14ac:dyDescent="0.25">
      <c r="A190" s="87"/>
      <c r="C190" s="86"/>
      <c r="D190" s="87"/>
      <c r="E190" s="87"/>
      <c r="F190" s="87"/>
      <c r="G190" s="87"/>
      <c r="H190" s="87"/>
      <c r="I190" s="87"/>
    </row>
    <row r="191" spans="1:9" ht="15.75" customHeight="1" x14ac:dyDescent="0.25">
      <c r="A191" s="87"/>
      <c r="C191" s="86"/>
      <c r="D191" s="87"/>
      <c r="E191" s="87"/>
      <c r="F191" s="87"/>
      <c r="G191" s="87"/>
      <c r="H191" s="87"/>
      <c r="I191" s="87"/>
    </row>
    <row r="192" spans="1:9" ht="15.75" customHeight="1" x14ac:dyDescent="0.25">
      <c r="A192" s="87"/>
      <c r="C192" s="86"/>
      <c r="D192" s="87"/>
      <c r="E192" s="87"/>
      <c r="F192" s="87"/>
      <c r="G192" s="87"/>
      <c r="H192" s="87"/>
      <c r="I192" s="87"/>
    </row>
    <row r="193" spans="1:9" ht="15.75" customHeight="1" x14ac:dyDescent="0.25">
      <c r="A193" s="87"/>
      <c r="C193" s="86"/>
      <c r="D193" s="87"/>
      <c r="E193" s="87"/>
      <c r="F193" s="87"/>
      <c r="G193" s="87"/>
      <c r="H193" s="87"/>
      <c r="I193" s="87"/>
    </row>
    <row r="194" spans="1:9" ht="15.75" customHeight="1" x14ac:dyDescent="0.25">
      <c r="A194" s="87"/>
      <c r="C194" s="86"/>
      <c r="D194" s="87"/>
      <c r="E194" s="87"/>
      <c r="F194" s="87"/>
      <c r="G194" s="87"/>
      <c r="H194" s="87"/>
      <c r="I194" s="87"/>
    </row>
    <row r="195" spans="1:9" ht="15.75" customHeight="1" x14ac:dyDescent="0.25">
      <c r="A195" s="87"/>
      <c r="C195" s="86"/>
      <c r="D195" s="87"/>
      <c r="E195" s="87"/>
      <c r="F195" s="87"/>
      <c r="G195" s="87"/>
      <c r="H195" s="87"/>
      <c r="I195" s="87"/>
    </row>
    <row r="196" spans="1:9" ht="15.75" customHeight="1" x14ac:dyDescent="0.25">
      <c r="A196" s="87"/>
      <c r="C196" s="86"/>
      <c r="D196" s="87"/>
      <c r="E196" s="87"/>
      <c r="F196" s="87"/>
      <c r="G196" s="87"/>
      <c r="H196" s="87"/>
      <c r="I196" s="87"/>
    </row>
    <row r="197" spans="1:9" ht="15.75" customHeight="1" x14ac:dyDescent="0.25">
      <c r="A197" s="87"/>
      <c r="C197" s="86"/>
      <c r="D197" s="87"/>
      <c r="E197" s="87"/>
      <c r="F197" s="87"/>
      <c r="G197" s="87"/>
      <c r="H197" s="87"/>
      <c r="I197" s="87"/>
    </row>
    <row r="198" spans="1:9" ht="15.75" customHeight="1" x14ac:dyDescent="0.25">
      <c r="A198" s="87"/>
      <c r="C198" s="86"/>
      <c r="D198" s="87"/>
      <c r="E198" s="87"/>
      <c r="F198" s="87"/>
      <c r="G198" s="87"/>
      <c r="H198" s="87"/>
      <c r="I198" s="87"/>
    </row>
    <row r="199" spans="1:9" ht="15.75" customHeight="1" x14ac:dyDescent="0.25">
      <c r="A199" s="87"/>
      <c r="C199" s="86"/>
      <c r="D199" s="87"/>
      <c r="E199" s="87"/>
      <c r="F199" s="87"/>
      <c r="G199" s="87"/>
      <c r="H199" s="87"/>
      <c r="I199" s="87"/>
    </row>
    <row r="200" spans="1:9" ht="15.75" customHeight="1" x14ac:dyDescent="0.25">
      <c r="A200" s="87"/>
      <c r="C200" s="86"/>
      <c r="D200" s="87"/>
      <c r="E200" s="87"/>
      <c r="F200" s="87"/>
      <c r="G200" s="87"/>
      <c r="H200" s="87"/>
      <c r="I200" s="87"/>
    </row>
    <row r="201" spans="1:9" ht="15.75" customHeight="1" x14ac:dyDescent="0.25">
      <c r="A201" s="87"/>
      <c r="C201" s="86"/>
      <c r="D201" s="87"/>
      <c r="E201" s="87"/>
      <c r="F201" s="87"/>
      <c r="G201" s="87"/>
      <c r="H201" s="87"/>
      <c r="I201" s="87"/>
    </row>
    <row r="202" spans="1:9" ht="15.75" customHeight="1" x14ac:dyDescent="0.25">
      <c r="A202" s="87"/>
      <c r="C202" s="86"/>
      <c r="D202" s="87"/>
      <c r="E202" s="87"/>
      <c r="F202" s="87"/>
      <c r="G202" s="87"/>
      <c r="H202" s="87"/>
      <c r="I202" s="87"/>
    </row>
    <row r="203" spans="1:9" ht="15.75" customHeight="1" x14ac:dyDescent="0.25">
      <c r="A203" s="87"/>
      <c r="C203" s="86"/>
      <c r="D203" s="87"/>
      <c r="E203" s="87"/>
      <c r="F203" s="87"/>
      <c r="G203" s="87"/>
      <c r="H203" s="87"/>
      <c r="I203" s="87"/>
    </row>
    <row r="204" spans="1:9" ht="15.75" customHeight="1" x14ac:dyDescent="0.25">
      <c r="A204" s="87"/>
      <c r="C204" s="86"/>
      <c r="D204" s="87"/>
      <c r="E204" s="87"/>
      <c r="F204" s="87"/>
      <c r="G204" s="87"/>
      <c r="H204" s="87"/>
      <c r="I204" s="87"/>
    </row>
    <row r="205" spans="1:9" ht="15.75" customHeight="1" x14ac:dyDescent="0.25">
      <c r="A205" s="87"/>
      <c r="C205" s="86"/>
      <c r="D205" s="87"/>
      <c r="E205" s="87"/>
      <c r="F205" s="87"/>
      <c r="G205" s="87"/>
      <c r="H205" s="87"/>
      <c r="I205" s="87"/>
    </row>
    <row r="206" spans="1:9" ht="15.75" customHeight="1" x14ac:dyDescent="0.25">
      <c r="A206" s="87"/>
      <c r="C206" s="86"/>
      <c r="D206" s="87"/>
      <c r="E206" s="87"/>
      <c r="F206" s="87"/>
      <c r="G206" s="87"/>
      <c r="H206" s="87"/>
      <c r="I206" s="87"/>
    </row>
    <row r="207" spans="1:9" ht="15.75" customHeight="1" x14ac:dyDescent="0.25">
      <c r="A207" s="87"/>
      <c r="C207" s="86"/>
      <c r="D207" s="87"/>
      <c r="E207" s="87"/>
      <c r="F207" s="87"/>
      <c r="G207" s="87"/>
      <c r="H207" s="87"/>
      <c r="I207" s="87"/>
    </row>
    <row r="208" spans="1:9" ht="15.75" customHeight="1" x14ac:dyDescent="0.25">
      <c r="A208" s="87"/>
      <c r="C208" s="86"/>
      <c r="D208" s="87"/>
      <c r="E208" s="87"/>
      <c r="F208" s="87"/>
      <c r="G208" s="87"/>
      <c r="H208" s="87"/>
      <c r="I208" s="87"/>
    </row>
    <row r="209" spans="1:9" ht="15.75" customHeight="1" x14ac:dyDescent="0.25">
      <c r="A209" s="87"/>
      <c r="C209" s="86"/>
      <c r="D209" s="87"/>
      <c r="E209" s="87"/>
      <c r="F209" s="87"/>
      <c r="G209" s="87"/>
      <c r="H209" s="87"/>
      <c r="I209" s="87"/>
    </row>
    <row r="210" spans="1:9" ht="15.75" customHeight="1" x14ac:dyDescent="0.25">
      <c r="A210" s="87"/>
      <c r="C210" s="86"/>
      <c r="D210" s="87"/>
      <c r="E210" s="87"/>
      <c r="F210" s="87"/>
      <c r="G210" s="87"/>
      <c r="H210" s="87"/>
      <c r="I210" s="87"/>
    </row>
    <row r="211" spans="1:9" ht="15.75" customHeight="1" x14ac:dyDescent="0.25">
      <c r="A211" s="87"/>
      <c r="C211" s="86"/>
      <c r="D211" s="87"/>
      <c r="E211" s="87"/>
      <c r="F211" s="87"/>
      <c r="G211" s="87"/>
      <c r="H211" s="87"/>
      <c r="I211" s="87"/>
    </row>
    <row r="212" spans="1:9" ht="15.75" customHeight="1" x14ac:dyDescent="0.25">
      <c r="A212" s="87"/>
      <c r="C212" s="86"/>
      <c r="D212" s="87"/>
      <c r="E212" s="87"/>
      <c r="F212" s="87"/>
      <c r="G212" s="87"/>
      <c r="H212" s="87"/>
      <c r="I212" s="87"/>
    </row>
    <row r="213" spans="1:9" ht="15.75" customHeight="1" x14ac:dyDescent="0.25">
      <c r="A213" s="87"/>
      <c r="C213" s="86"/>
      <c r="D213" s="87"/>
      <c r="E213" s="87"/>
      <c r="F213" s="87"/>
      <c r="G213" s="87"/>
      <c r="H213" s="87"/>
      <c r="I213" s="87"/>
    </row>
    <row r="214" spans="1:9" ht="15.75" customHeight="1" x14ac:dyDescent="0.25">
      <c r="A214" s="87"/>
      <c r="C214" s="86"/>
      <c r="D214" s="87"/>
      <c r="E214" s="87"/>
      <c r="F214" s="87"/>
      <c r="G214" s="87"/>
      <c r="H214" s="87"/>
      <c r="I214" s="87"/>
    </row>
    <row r="215" spans="1:9" ht="15.75" customHeight="1" x14ac:dyDescent="0.25">
      <c r="A215" s="87"/>
      <c r="C215" s="86"/>
      <c r="D215" s="87"/>
      <c r="E215" s="87"/>
      <c r="F215" s="87"/>
      <c r="G215" s="87"/>
      <c r="H215" s="87"/>
      <c r="I215" s="87"/>
    </row>
    <row r="216" spans="1:9" ht="15.75" customHeight="1" x14ac:dyDescent="0.25">
      <c r="A216" s="87"/>
      <c r="C216" s="86"/>
      <c r="D216" s="87"/>
      <c r="E216" s="87"/>
      <c r="F216" s="87"/>
      <c r="G216" s="87"/>
      <c r="H216" s="87"/>
      <c r="I216" s="87"/>
    </row>
    <row r="217" spans="1:9" ht="15.75" customHeight="1" x14ac:dyDescent="0.25">
      <c r="A217" s="87"/>
      <c r="C217" s="86"/>
      <c r="D217" s="87"/>
      <c r="E217" s="87"/>
      <c r="F217" s="87"/>
      <c r="G217" s="87"/>
      <c r="H217" s="87"/>
      <c r="I217" s="87"/>
    </row>
    <row r="218" spans="1:9" ht="15.75" customHeight="1" x14ac:dyDescent="0.25">
      <c r="A218" s="87"/>
      <c r="C218" s="86"/>
      <c r="D218" s="87"/>
      <c r="E218" s="87"/>
      <c r="F218" s="87"/>
      <c r="G218" s="87"/>
      <c r="H218" s="87"/>
      <c r="I218" s="87"/>
    </row>
    <row r="219" spans="1:9" ht="15.75" customHeight="1" x14ac:dyDescent="0.25">
      <c r="A219" s="87"/>
      <c r="C219" s="86"/>
      <c r="D219" s="87"/>
      <c r="E219" s="87"/>
      <c r="F219" s="87"/>
      <c r="G219" s="87"/>
      <c r="H219" s="87"/>
      <c r="I219" s="87"/>
    </row>
    <row r="220" spans="1:9" ht="15.75" customHeight="1" x14ac:dyDescent="0.25">
      <c r="A220" s="87"/>
      <c r="C220" s="86"/>
      <c r="D220" s="87"/>
      <c r="E220" s="87"/>
      <c r="F220" s="87"/>
      <c r="G220" s="87"/>
      <c r="H220" s="87"/>
      <c r="I220" s="87"/>
    </row>
    <row r="221" spans="1:9" ht="15.75" customHeight="1" x14ac:dyDescent="0.25">
      <c r="A221" s="87"/>
      <c r="C221" s="86"/>
      <c r="D221" s="87"/>
      <c r="E221" s="87"/>
      <c r="F221" s="87"/>
      <c r="G221" s="87"/>
      <c r="H221" s="87"/>
      <c r="I221" s="87"/>
    </row>
    <row r="222" spans="1:9" ht="15.75" customHeight="1" x14ac:dyDescent="0.25">
      <c r="A222" s="87"/>
      <c r="C222" s="86"/>
      <c r="D222" s="87"/>
      <c r="E222" s="87"/>
      <c r="F222" s="87"/>
      <c r="G222" s="87"/>
      <c r="H222" s="87"/>
      <c r="I222" s="87"/>
    </row>
    <row r="223" spans="1:9" ht="15.75" customHeight="1" x14ac:dyDescent="0.25">
      <c r="A223" s="87"/>
      <c r="C223" s="86"/>
      <c r="D223" s="87"/>
      <c r="E223" s="87"/>
      <c r="F223" s="87"/>
      <c r="G223" s="87"/>
      <c r="H223" s="87"/>
      <c r="I223" s="87"/>
    </row>
    <row r="224" spans="1:9" ht="15.75" customHeight="1" x14ac:dyDescent="0.25">
      <c r="A224" s="87"/>
      <c r="C224" s="86"/>
      <c r="D224" s="87"/>
      <c r="E224" s="87"/>
      <c r="F224" s="87"/>
      <c r="G224" s="87"/>
      <c r="H224" s="87"/>
      <c r="I224" s="87"/>
    </row>
    <row r="225" spans="1:9" ht="15.75" customHeight="1" x14ac:dyDescent="0.25">
      <c r="A225" s="87"/>
      <c r="C225" s="86"/>
      <c r="D225" s="87"/>
      <c r="E225" s="87"/>
      <c r="F225" s="87"/>
      <c r="G225" s="87"/>
      <c r="H225" s="87"/>
      <c r="I225" s="87"/>
    </row>
    <row r="226" spans="1:9" ht="15.75" customHeight="1" x14ac:dyDescent="0.25">
      <c r="A226" s="87"/>
      <c r="C226" s="86"/>
      <c r="D226" s="87"/>
      <c r="E226" s="87"/>
      <c r="F226" s="87"/>
      <c r="G226" s="87"/>
      <c r="H226" s="87"/>
      <c r="I226" s="87"/>
    </row>
    <row r="227" spans="1:9" ht="15.75" customHeight="1" x14ac:dyDescent="0.25">
      <c r="A227" s="87"/>
      <c r="C227" s="86"/>
      <c r="D227" s="87"/>
      <c r="E227" s="87"/>
      <c r="F227" s="87"/>
      <c r="G227" s="87"/>
      <c r="H227" s="87"/>
      <c r="I227" s="87"/>
    </row>
    <row r="228" spans="1:9" ht="15.75" customHeight="1" x14ac:dyDescent="0.25">
      <c r="A228" s="87"/>
      <c r="C228" s="86"/>
      <c r="D228" s="87"/>
      <c r="E228" s="87"/>
      <c r="F228" s="87"/>
      <c r="G228" s="87"/>
      <c r="H228" s="87"/>
      <c r="I228" s="87"/>
    </row>
    <row r="229" spans="1:9" ht="15.75" customHeight="1" x14ac:dyDescent="0.25">
      <c r="A229" s="87"/>
      <c r="C229" s="86"/>
      <c r="D229" s="87"/>
      <c r="E229" s="87"/>
      <c r="F229" s="87"/>
      <c r="G229" s="87"/>
      <c r="H229" s="87"/>
      <c r="I229" s="87"/>
    </row>
    <row r="230" spans="1:9" ht="15.75" customHeight="1" x14ac:dyDescent="0.25">
      <c r="A230" s="87"/>
      <c r="C230" s="86"/>
      <c r="D230" s="87"/>
      <c r="E230" s="87"/>
      <c r="F230" s="87"/>
      <c r="G230" s="87"/>
      <c r="H230" s="87"/>
      <c r="I230" s="87"/>
    </row>
    <row r="231" spans="1:9" ht="15.75" customHeight="1" x14ac:dyDescent="0.25">
      <c r="A231" s="87"/>
      <c r="C231" s="86"/>
      <c r="D231" s="87"/>
      <c r="E231" s="87"/>
      <c r="F231" s="87"/>
      <c r="G231" s="87"/>
      <c r="H231" s="87"/>
      <c r="I231" s="87"/>
    </row>
    <row r="232" spans="1:9" ht="15.75" customHeight="1" x14ac:dyDescent="0.25">
      <c r="A232" s="87"/>
      <c r="C232" s="86"/>
      <c r="D232" s="87"/>
      <c r="E232" s="87"/>
      <c r="F232" s="87"/>
      <c r="G232" s="87"/>
      <c r="H232" s="87"/>
      <c r="I232" s="87"/>
    </row>
    <row r="233" spans="1:9" ht="15.75" customHeight="1" x14ac:dyDescent="0.25">
      <c r="A233" s="87"/>
      <c r="C233" s="86"/>
      <c r="D233" s="87"/>
      <c r="E233" s="87"/>
      <c r="F233" s="87"/>
      <c r="G233" s="87"/>
      <c r="H233" s="87"/>
      <c r="I233" s="87"/>
    </row>
    <row r="234" spans="1:9" ht="15.75" customHeight="1" x14ac:dyDescent="0.25">
      <c r="A234" s="87"/>
      <c r="C234" s="86"/>
      <c r="D234" s="87"/>
      <c r="E234" s="87"/>
      <c r="F234" s="87"/>
      <c r="G234" s="87"/>
      <c r="H234" s="87"/>
      <c r="I234" s="87"/>
    </row>
    <row r="235" spans="1:9" ht="15.75" customHeight="1" x14ac:dyDescent="0.25">
      <c r="A235" s="87"/>
      <c r="C235" s="86"/>
      <c r="D235" s="87"/>
      <c r="E235" s="87"/>
      <c r="F235" s="87"/>
      <c r="G235" s="87"/>
      <c r="H235" s="87"/>
      <c r="I235" s="87"/>
    </row>
    <row r="236" spans="1:9" ht="15.75" customHeight="1" x14ac:dyDescent="0.25">
      <c r="A236" s="87"/>
      <c r="C236" s="86"/>
      <c r="D236" s="87"/>
      <c r="E236" s="87"/>
      <c r="F236" s="87"/>
      <c r="G236" s="87"/>
      <c r="H236" s="87"/>
      <c r="I236" s="87"/>
    </row>
    <row r="237" spans="1:9" ht="15.75" customHeight="1" x14ac:dyDescent="0.25">
      <c r="A237" s="87"/>
      <c r="C237" s="86"/>
      <c r="D237" s="87"/>
      <c r="E237" s="87"/>
      <c r="F237" s="87"/>
      <c r="G237" s="87"/>
      <c r="H237" s="87"/>
      <c r="I237" s="87"/>
    </row>
    <row r="238" spans="1:9" ht="15.75" customHeight="1" x14ac:dyDescent="0.25">
      <c r="A238" s="87"/>
      <c r="C238" s="86"/>
      <c r="D238" s="87"/>
      <c r="E238" s="87"/>
      <c r="F238" s="87"/>
      <c r="G238" s="87"/>
      <c r="H238" s="87"/>
      <c r="I238" s="87"/>
    </row>
    <row r="239" spans="1:9" ht="15.75" customHeight="1" x14ac:dyDescent="0.25">
      <c r="A239" s="87"/>
      <c r="C239" s="86"/>
      <c r="D239" s="87"/>
      <c r="E239" s="87"/>
      <c r="F239" s="87"/>
      <c r="G239" s="87"/>
      <c r="H239" s="87"/>
      <c r="I239" s="87"/>
    </row>
    <row r="240" spans="1:9" ht="15.75" customHeight="1" x14ac:dyDescent="0.25">
      <c r="A240" s="87"/>
      <c r="C240" s="86"/>
      <c r="D240" s="87"/>
      <c r="E240" s="87"/>
      <c r="F240" s="87"/>
      <c r="G240" s="87"/>
      <c r="H240" s="87"/>
      <c r="I240" s="87"/>
    </row>
    <row r="241" spans="1:9" ht="15.75" customHeight="1" x14ac:dyDescent="0.25">
      <c r="A241" s="87"/>
      <c r="C241" s="86"/>
      <c r="D241" s="87"/>
      <c r="E241" s="87"/>
      <c r="F241" s="87"/>
      <c r="G241" s="87"/>
      <c r="H241" s="87"/>
      <c r="I241" s="87"/>
    </row>
    <row r="242" spans="1:9" ht="15.75" customHeight="1" x14ac:dyDescent="0.25">
      <c r="A242" s="87"/>
      <c r="C242" s="86"/>
      <c r="D242" s="87"/>
      <c r="E242" s="87"/>
      <c r="F242" s="87"/>
      <c r="G242" s="87"/>
      <c r="H242" s="87"/>
      <c r="I242" s="87"/>
    </row>
    <row r="243" spans="1:9" ht="15.75" customHeight="1" x14ac:dyDescent="0.25">
      <c r="A243" s="87"/>
      <c r="C243" s="86"/>
      <c r="D243" s="87"/>
      <c r="E243" s="87"/>
      <c r="F243" s="87"/>
      <c r="G243" s="87"/>
      <c r="H243" s="87"/>
      <c r="I243" s="87"/>
    </row>
    <row r="244" spans="1:9" ht="15.75" customHeight="1" x14ac:dyDescent="0.25">
      <c r="A244" s="87"/>
      <c r="C244" s="86"/>
      <c r="D244" s="87"/>
      <c r="E244" s="87"/>
      <c r="F244" s="87"/>
      <c r="G244" s="87"/>
      <c r="H244" s="87"/>
      <c r="I244" s="87"/>
    </row>
    <row r="245" spans="1:9" ht="15.75" customHeight="1" x14ac:dyDescent="0.25">
      <c r="A245" s="87"/>
      <c r="C245" s="86"/>
      <c r="D245" s="87"/>
      <c r="E245" s="87"/>
      <c r="F245" s="87"/>
      <c r="G245" s="87"/>
      <c r="H245" s="87"/>
      <c r="I245" s="87"/>
    </row>
    <row r="246" spans="1:9" ht="15.75" customHeight="1" x14ac:dyDescent="0.25">
      <c r="A246" s="87"/>
      <c r="C246" s="86"/>
      <c r="D246" s="87"/>
      <c r="E246" s="87"/>
      <c r="F246" s="87"/>
      <c r="G246" s="87"/>
      <c r="H246" s="87"/>
      <c r="I246" s="87"/>
    </row>
    <row r="247" spans="1:9" ht="15.75" customHeight="1" x14ac:dyDescent="0.25">
      <c r="A247" s="87"/>
      <c r="C247" s="86"/>
      <c r="D247" s="87"/>
      <c r="E247" s="87"/>
      <c r="F247" s="87"/>
      <c r="G247" s="87"/>
      <c r="H247" s="87"/>
      <c r="I247" s="87"/>
    </row>
    <row r="248" spans="1:9" ht="15.75" customHeight="1" x14ac:dyDescent="0.25">
      <c r="A248" s="87"/>
      <c r="C248" s="86"/>
      <c r="D248" s="87"/>
      <c r="E248" s="87"/>
      <c r="F248" s="87"/>
      <c r="G248" s="87"/>
      <c r="H248" s="87"/>
      <c r="I248" s="87"/>
    </row>
    <row r="249" spans="1:9" ht="15.75" customHeight="1" x14ac:dyDescent="0.25">
      <c r="A249" s="87"/>
      <c r="C249" s="86"/>
      <c r="D249" s="87"/>
      <c r="E249" s="87"/>
      <c r="F249" s="87"/>
      <c r="G249" s="87"/>
      <c r="H249" s="87"/>
      <c r="I249" s="87"/>
    </row>
    <row r="250" spans="1:9" ht="15.75" customHeight="1" x14ac:dyDescent="0.25">
      <c r="A250" s="87"/>
      <c r="C250" s="86"/>
      <c r="D250" s="87"/>
      <c r="E250" s="87"/>
      <c r="F250" s="87"/>
      <c r="G250" s="87"/>
      <c r="H250" s="87"/>
      <c r="I250" s="87"/>
    </row>
    <row r="251" spans="1:9" ht="15.75" customHeight="1" x14ac:dyDescent="0.25">
      <c r="A251" s="87"/>
      <c r="C251" s="86"/>
      <c r="D251" s="87"/>
      <c r="E251" s="87"/>
      <c r="F251" s="87"/>
      <c r="G251" s="87"/>
      <c r="H251" s="87"/>
      <c r="I251" s="87"/>
    </row>
    <row r="252" spans="1:9" ht="15.75" customHeight="1" x14ac:dyDescent="0.25">
      <c r="A252" s="87"/>
      <c r="C252" s="86"/>
      <c r="D252" s="87"/>
      <c r="E252" s="87"/>
      <c r="F252" s="87"/>
      <c r="G252" s="87"/>
      <c r="H252" s="87"/>
      <c r="I252" s="87"/>
    </row>
    <row r="253" spans="1:9" ht="15.75" customHeight="1" x14ac:dyDescent="0.25">
      <c r="A253" s="87"/>
      <c r="C253" s="86"/>
      <c r="D253" s="87"/>
      <c r="E253" s="87"/>
      <c r="F253" s="87"/>
      <c r="G253" s="87"/>
      <c r="H253" s="87"/>
      <c r="I253" s="87"/>
    </row>
    <row r="254" spans="1:9" ht="15.75" customHeight="1" x14ac:dyDescent="0.25">
      <c r="A254" s="87"/>
      <c r="C254" s="86"/>
      <c r="D254" s="87"/>
      <c r="E254" s="87"/>
      <c r="F254" s="87"/>
      <c r="G254" s="87"/>
      <c r="H254" s="87"/>
      <c r="I254" s="87"/>
    </row>
    <row r="255" spans="1:9" ht="15.75" customHeight="1" x14ac:dyDescent="0.25">
      <c r="A255" s="87"/>
      <c r="C255" s="86"/>
      <c r="D255" s="87"/>
      <c r="E255" s="87"/>
      <c r="F255" s="87"/>
      <c r="G255" s="87"/>
      <c r="H255" s="87"/>
      <c r="I255" s="87"/>
    </row>
    <row r="256" spans="1:9" ht="15.75" customHeight="1" x14ac:dyDescent="0.25">
      <c r="A256" s="87"/>
      <c r="C256" s="86"/>
      <c r="D256" s="87"/>
      <c r="E256" s="87"/>
      <c r="F256" s="87"/>
      <c r="G256" s="87"/>
      <c r="H256" s="87"/>
      <c r="I256" s="87"/>
    </row>
    <row r="257" spans="1:9" ht="15.75" customHeight="1" x14ac:dyDescent="0.25">
      <c r="A257" s="87"/>
      <c r="C257" s="86"/>
      <c r="D257" s="87"/>
      <c r="E257" s="87"/>
      <c r="F257" s="87"/>
      <c r="G257" s="87"/>
      <c r="H257" s="87"/>
      <c r="I257" s="87"/>
    </row>
    <row r="258" spans="1:9" ht="15.75" customHeight="1" x14ac:dyDescent="0.25">
      <c r="A258" s="87"/>
      <c r="C258" s="86"/>
      <c r="D258" s="87"/>
      <c r="E258" s="87"/>
      <c r="F258" s="87"/>
      <c r="G258" s="87"/>
      <c r="H258" s="87"/>
      <c r="I258" s="87"/>
    </row>
    <row r="259" spans="1:9" ht="15.75" customHeight="1" x14ac:dyDescent="0.25">
      <c r="A259" s="87"/>
      <c r="C259" s="86"/>
      <c r="D259" s="87"/>
      <c r="E259" s="87"/>
      <c r="F259" s="87"/>
      <c r="G259" s="87"/>
      <c r="H259" s="87"/>
      <c r="I259" s="87"/>
    </row>
    <row r="260" spans="1:9" ht="15.75" customHeight="1" x14ac:dyDescent="0.25">
      <c r="A260" s="87"/>
      <c r="C260" s="86"/>
      <c r="D260" s="87"/>
      <c r="E260" s="87"/>
      <c r="F260" s="87"/>
      <c r="G260" s="87"/>
      <c r="H260" s="87"/>
      <c r="I260" s="87"/>
    </row>
    <row r="261" spans="1:9" ht="15.75" customHeight="1" x14ac:dyDescent="0.25">
      <c r="A261" s="87"/>
      <c r="C261" s="86"/>
      <c r="D261" s="87"/>
      <c r="E261" s="87"/>
      <c r="F261" s="87"/>
      <c r="G261" s="87"/>
      <c r="H261" s="87"/>
      <c r="I261" s="87"/>
    </row>
    <row r="262" spans="1:9" ht="15.75" customHeight="1" x14ac:dyDescent="0.25">
      <c r="A262" s="87"/>
      <c r="C262" s="86"/>
      <c r="D262" s="87"/>
      <c r="E262" s="87"/>
      <c r="F262" s="87"/>
      <c r="G262" s="87"/>
      <c r="H262" s="87"/>
      <c r="I262" s="87"/>
    </row>
    <row r="263" spans="1:9" ht="15.75" customHeight="1" x14ac:dyDescent="0.25">
      <c r="A263" s="87"/>
      <c r="C263" s="86"/>
      <c r="D263" s="87"/>
      <c r="E263" s="87"/>
      <c r="F263" s="87"/>
      <c r="G263" s="87"/>
      <c r="H263" s="87"/>
      <c r="I263" s="87"/>
    </row>
    <row r="264" spans="1:9" ht="15.75" customHeight="1" x14ac:dyDescent="0.25">
      <c r="A264" s="87"/>
      <c r="C264" s="86"/>
      <c r="D264" s="87"/>
      <c r="E264" s="87"/>
      <c r="F264" s="87"/>
      <c r="G264" s="87"/>
      <c r="H264" s="87"/>
      <c r="I264" s="87"/>
    </row>
    <row r="265" spans="1:9" ht="15.75" customHeight="1" x14ac:dyDescent="0.25">
      <c r="A265" s="87"/>
      <c r="C265" s="86"/>
      <c r="D265" s="87"/>
      <c r="E265" s="87"/>
      <c r="F265" s="87"/>
      <c r="G265" s="87"/>
      <c r="H265" s="87"/>
      <c r="I265" s="87"/>
    </row>
    <row r="266" spans="1:9" ht="15.75" customHeight="1" x14ac:dyDescent="0.25">
      <c r="A266" s="87"/>
      <c r="C266" s="86"/>
      <c r="D266" s="87"/>
      <c r="E266" s="87"/>
      <c r="F266" s="87"/>
      <c r="G266" s="87"/>
      <c r="H266" s="87"/>
      <c r="I266" s="87"/>
    </row>
    <row r="267" spans="1:9" ht="15.75" customHeight="1" x14ac:dyDescent="0.25">
      <c r="A267" s="87"/>
      <c r="C267" s="86"/>
      <c r="D267" s="87"/>
      <c r="E267" s="87"/>
      <c r="F267" s="87"/>
      <c r="G267" s="87"/>
      <c r="H267" s="87"/>
      <c r="I267" s="87"/>
    </row>
    <row r="268" spans="1:9" ht="15.75" customHeight="1" x14ac:dyDescent="0.25">
      <c r="A268" s="87"/>
      <c r="C268" s="86"/>
      <c r="D268" s="87"/>
      <c r="E268" s="87"/>
      <c r="F268" s="87"/>
      <c r="G268" s="87"/>
      <c r="H268" s="87"/>
      <c r="I268" s="87"/>
    </row>
    <row r="269" spans="1:9" ht="15.75" customHeight="1" x14ac:dyDescent="0.25">
      <c r="A269" s="87"/>
      <c r="C269" s="86"/>
      <c r="D269" s="87"/>
      <c r="E269" s="87"/>
      <c r="F269" s="87"/>
      <c r="G269" s="87"/>
      <c r="H269" s="87"/>
      <c r="I269" s="87"/>
    </row>
    <row r="270" spans="1:9" ht="15.75" customHeight="1" x14ac:dyDescent="0.25">
      <c r="A270" s="87"/>
      <c r="C270" s="86"/>
      <c r="D270" s="87"/>
      <c r="E270" s="87"/>
      <c r="F270" s="87"/>
      <c r="G270" s="87"/>
      <c r="H270" s="87"/>
      <c r="I270" s="87"/>
    </row>
    <row r="271" spans="1:9" ht="15.75" customHeight="1" x14ac:dyDescent="0.25">
      <c r="A271" s="87"/>
      <c r="C271" s="86"/>
      <c r="D271" s="87"/>
      <c r="E271" s="87"/>
      <c r="F271" s="87"/>
      <c r="G271" s="87"/>
      <c r="H271" s="87"/>
      <c r="I271" s="87"/>
    </row>
    <row r="272" spans="1:9" ht="15.75" customHeight="1" x14ac:dyDescent="0.25">
      <c r="A272" s="87"/>
      <c r="C272" s="86"/>
      <c r="D272" s="87"/>
      <c r="E272" s="87"/>
      <c r="F272" s="87"/>
      <c r="G272" s="87"/>
      <c r="H272" s="87"/>
      <c r="I272" s="87"/>
    </row>
    <row r="273" spans="1:9" ht="15.75" customHeight="1" x14ac:dyDescent="0.25">
      <c r="A273" s="87"/>
      <c r="C273" s="86"/>
      <c r="D273" s="87"/>
      <c r="E273" s="87"/>
      <c r="F273" s="87"/>
      <c r="G273" s="87"/>
      <c r="H273" s="87"/>
      <c r="I273" s="87"/>
    </row>
    <row r="274" spans="1:9" ht="15.75" customHeight="1" x14ac:dyDescent="0.25">
      <c r="A274" s="87"/>
      <c r="C274" s="86"/>
      <c r="D274" s="87"/>
      <c r="E274" s="87"/>
      <c r="F274" s="87"/>
      <c r="G274" s="87"/>
      <c r="H274" s="87"/>
      <c r="I274" s="87"/>
    </row>
    <row r="275" spans="1:9" ht="15.75" customHeight="1" x14ac:dyDescent="0.25">
      <c r="A275" s="87"/>
      <c r="C275" s="86"/>
      <c r="D275" s="87"/>
      <c r="E275" s="87"/>
      <c r="F275" s="87"/>
      <c r="G275" s="87"/>
      <c r="H275" s="87"/>
      <c r="I275" s="87"/>
    </row>
    <row r="276" spans="1:9" ht="15.75" customHeight="1" x14ac:dyDescent="0.25">
      <c r="A276" s="87"/>
      <c r="C276" s="86"/>
      <c r="D276" s="87"/>
      <c r="E276" s="87"/>
      <c r="F276" s="87"/>
      <c r="G276" s="87"/>
      <c r="H276" s="87"/>
      <c r="I276" s="87"/>
    </row>
    <row r="277" spans="1:9" ht="15.75" customHeight="1" x14ac:dyDescent="0.25">
      <c r="A277" s="87"/>
      <c r="C277" s="86"/>
      <c r="D277" s="87"/>
      <c r="E277" s="87"/>
      <c r="F277" s="87"/>
      <c r="G277" s="87"/>
      <c r="H277" s="87"/>
      <c r="I277" s="87"/>
    </row>
    <row r="278" spans="1:9" ht="15.75" customHeight="1" x14ac:dyDescent="0.25">
      <c r="A278" s="87"/>
      <c r="C278" s="86"/>
      <c r="D278" s="87"/>
      <c r="E278" s="87"/>
      <c r="F278" s="87"/>
      <c r="G278" s="87"/>
      <c r="H278" s="87"/>
      <c r="I278" s="87"/>
    </row>
    <row r="279" spans="1:9" ht="15.75" customHeight="1" x14ac:dyDescent="0.25">
      <c r="A279" s="87"/>
      <c r="C279" s="86"/>
      <c r="D279" s="87"/>
      <c r="E279" s="87"/>
      <c r="F279" s="87"/>
      <c r="G279" s="87"/>
      <c r="H279" s="87"/>
      <c r="I279" s="87"/>
    </row>
    <row r="280" spans="1:9" ht="15.75" customHeight="1" x14ac:dyDescent="0.25">
      <c r="A280" s="87"/>
      <c r="C280" s="86"/>
      <c r="D280" s="87"/>
      <c r="E280" s="87"/>
      <c r="F280" s="87"/>
      <c r="G280" s="87"/>
      <c r="H280" s="87"/>
      <c r="I280" s="87"/>
    </row>
    <row r="281" spans="1:9" ht="15.75" customHeight="1" x14ac:dyDescent="0.25">
      <c r="A281" s="87"/>
      <c r="C281" s="86"/>
      <c r="D281" s="87"/>
      <c r="E281" s="87"/>
      <c r="F281" s="87"/>
      <c r="G281" s="87"/>
      <c r="H281" s="87"/>
      <c r="I281" s="87"/>
    </row>
    <row r="282" spans="1:9" ht="15.75" customHeight="1" x14ac:dyDescent="0.25">
      <c r="A282" s="87"/>
      <c r="C282" s="86"/>
      <c r="D282" s="87"/>
      <c r="E282" s="87"/>
      <c r="F282" s="87"/>
      <c r="G282" s="87"/>
      <c r="H282" s="87"/>
      <c r="I282" s="87"/>
    </row>
    <row r="283" spans="1:9" ht="15.75" customHeight="1" x14ac:dyDescent="0.25">
      <c r="A283" s="87"/>
      <c r="C283" s="86"/>
      <c r="D283" s="87"/>
      <c r="E283" s="87"/>
      <c r="F283" s="87"/>
      <c r="G283" s="87"/>
      <c r="H283" s="87"/>
      <c r="I283" s="87"/>
    </row>
    <row r="284" spans="1:9" ht="15.75" customHeight="1" x14ac:dyDescent="0.25">
      <c r="A284" s="87"/>
      <c r="C284" s="86"/>
      <c r="D284" s="87"/>
      <c r="E284" s="87"/>
      <c r="F284" s="87"/>
      <c r="G284" s="87"/>
      <c r="H284" s="87"/>
      <c r="I284" s="87"/>
    </row>
    <row r="285" spans="1:9" ht="15.75" customHeight="1" x14ac:dyDescent="0.25">
      <c r="A285" s="87"/>
      <c r="C285" s="86"/>
      <c r="D285" s="87"/>
      <c r="E285" s="87"/>
      <c r="F285" s="87"/>
      <c r="G285" s="87"/>
      <c r="H285" s="87"/>
      <c r="I285" s="87"/>
    </row>
    <row r="286" spans="1:9" ht="15.75" customHeight="1" x14ac:dyDescent="0.25">
      <c r="A286" s="87"/>
      <c r="C286" s="86"/>
      <c r="D286" s="87"/>
      <c r="E286" s="87"/>
      <c r="F286" s="87"/>
      <c r="G286" s="87"/>
      <c r="H286" s="87"/>
      <c r="I286" s="87"/>
    </row>
    <row r="287" spans="1:9" ht="15.75" customHeight="1" x14ac:dyDescent="0.25">
      <c r="A287" s="87"/>
      <c r="C287" s="86"/>
      <c r="D287" s="87"/>
      <c r="E287" s="87"/>
      <c r="F287" s="87"/>
      <c r="G287" s="87"/>
      <c r="H287" s="87"/>
      <c r="I287" s="87"/>
    </row>
    <row r="288" spans="1:9" ht="15.75" customHeight="1" x14ac:dyDescent="0.25">
      <c r="A288" s="87"/>
      <c r="C288" s="86"/>
      <c r="D288" s="87"/>
      <c r="E288" s="87"/>
      <c r="F288" s="87"/>
      <c r="G288" s="87"/>
      <c r="H288" s="87"/>
      <c r="I288" s="87"/>
    </row>
    <row r="289" spans="1:9" ht="15.75" customHeight="1" x14ac:dyDescent="0.25">
      <c r="A289" s="87"/>
      <c r="C289" s="86"/>
      <c r="D289" s="87"/>
      <c r="E289" s="87"/>
      <c r="F289" s="87"/>
      <c r="G289" s="87"/>
      <c r="H289" s="87"/>
      <c r="I289" s="87"/>
    </row>
    <row r="290" spans="1:9" ht="15.75" customHeight="1" x14ac:dyDescent="0.25">
      <c r="A290" s="87"/>
      <c r="C290" s="86"/>
      <c r="D290" s="87"/>
      <c r="E290" s="87"/>
      <c r="F290" s="87"/>
      <c r="G290" s="87"/>
      <c r="H290" s="87"/>
      <c r="I290" s="87"/>
    </row>
    <row r="291" spans="1:9" ht="15.75" customHeight="1" x14ac:dyDescent="0.25">
      <c r="A291" s="87"/>
      <c r="C291" s="86"/>
      <c r="D291" s="87"/>
      <c r="E291" s="87"/>
      <c r="F291" s="87"/>
      <c r="G291" s="87"/>
      <c r="H291" s="87"/>
      <c r="I291" s="87"/>
    </row>
    <row r="292" spans="1:9" ht="15.75" customHeight="1" x14ac:dyDescent="0.25">
      <c r="A292" s="87"/>
      <c r="C292" s="86"/>
      <c r="D292" s="87"/>
      <c r="E292" s="87"/>
      <c r="F292" s="87"/>
      <c r="G292" s="87"/>
      <c r="H292" s="87"/>
      <c r="I292" s="87"/>
    </row>
    <row r="293" spans="1:9" ht="15.75" customHeight="1" x14ac:dyDescent="0.25">
      <c r="A293" s="87"/>
      <c r="C293" s="86"/>
      <c r="D293" s="87"/>
      <c r="E293" s="87"/>
      <c r="F293" s="87"/>
      <c r="G293" s="87"/>
      <c r="H293" s="87"/>
      <c r="I293" s="87"/>
    </row>
    <row r="294" spans="1:9" ht="15.75" customHeight="1" x14ac:dyDescent="0.25">
      <c r="A294" s="87"/>
      <c r="C294" s="86"/>
      <c r="D294" s="87"/>
      <c r="E294" s="87"/>
      <c r="F294" s="87"/>
      <c r="G294" s="87"/>
      <c r="H294" s="87"/>
      <c r="I294" s="87"/>
    </row>
    <row r="295" spans="1:9" ht="15.75" customHeight="1" x14ac:dyDescent="0.25">
      <c r="A295" s="87"/>
      <c r="C295" s="86"/>
      <c r="D295" s="87"/>
      <c r="E295" s="87"/>
      <c r="F295" s="87"/>
      <c r="G295" s="87"/>
      <c r="H295" s="87"/>
      <c r="I295" s="87"/>
    </row>
    <row r="296" spans="1:9" ht="15.75" customHeight="1" x14ac:dyDescent="0.25">
      <c r="A296" s="87"/>
      <c r="C296" s="86"/>
      <c r="D296" s="87"/>
      <c r="E296" s="87"/>
      <c r="F296" s="87"/>
      <c r="G296" s="87"/>
      <c r="H296" s="87"/>
      <c r="I296" s="87"/>
    </row>
    <row r="297" spans="1:9" ht="15.75" customHeight="1" x14ac:dyDescent="0.25">
      <c r="A297" s="87"/>
      <c r="C297" s="86"/>
      <c r="D297" s="87"/>
      <c r="E297" s="87"/>
      <c r="F297" s="87"/>
      <c r="G297" s="87"/>
      <c r="H297" s="87"/>
      <c r="I297" s="87"/>
    </row>
    <row r="298" spans="1:9" ht="15.75" customHeight="1" x14ac:dyDescent="0.25">
      <c r="A298" s="87"/>
      <c r="C298" s="86"/>
      <c r="D298" s="87"/>
      <c r="E298" s="87"/>
      <c r="F298" s="87"/>
      <c r="G298" s="87"/>
      <c r="H298" s="87"/>
      <c r="I298" s="87"/>
    </row>
    <row r="299" spans="1:9" ht="15.75" customHeight="1" x14ac:dyDescent="0.25">
      <c r="A299" s="87"/>
      <c r="C299" s="86"/>
      <c r="D299" s="87"/>
      <c r="E299" s="87"/>
      <c r="F299" s="87"/>
      <c r="G299" s="87"/>
      <c r="H299" s="87"/>
      <c r="I299" s="87"/>
    </row>
    <row r="300" spans="1:9" ht="15.75" customHeight="1" x14ac:dyDescent="0.25">
      <c r="A300" s="87"/>
      <c r="C300" s="86"/>
      <c r="D300" s="87"/>
      <c r="E300" s="87"/>
      <c r="F300" s="87"/>
      <c r="G300" s="87"/>
      <c r="H300" s="87"/>
      <c r="I300" s="87"/>
    </row>
    <row r="301" spans="1:9" ht="15.75" customHeight="1" x14ac:dyDescent="0.25">
      <c r="A301" s="87"/>
      <c r="C301" s="86"/>
      <c r="D301" s="87"/>
      <c r="E301" s="87"/>
      <c r="F301" s="87"/>
      <c r="G301" s="87"/>
      <c r="H301" s="87"/>
      <c r="I301" s="87"/>
    </row>
    <row r="302" spans="1:9" ht="15.75" customHeight="1" x14ac:dyDescent="0.25">
      <c r="A302" s="87"/>
      <c r="C302" s="86"/>
      <c r="D302" s="87"/>
      <c r="E302" s="87"/>
      <c r="F302" s="87"/>
      <c r="G302" s="87"/>
      <c r="H302" s="87"/>
      <c r="I302" s="87"/>
    </row>
    <row r="303" spans="1:9" ht="15.75" customHeight="1" x14ac:dyDescent="0.25">
      <c r="A303" s="87"/>
      <c r="C303" s="86"/>
      <c r="D303" s="87"/>
      <c r="E303" s="87"/>
      <c r="F303" s="87"/>
      <c r="G303" s="87"/>
      <c r="H303" s="87"/>
      <c r="I303" s="87"/>
    </row>
    <row r="304" spans="1:9" ht="15.75" customHeight="1" x14ac:dyDescent="0.25">
      <c r="A304" s="87"/>
      <c r="C304" s="86"/>
      <c r="D304" s="87"/>
      <c r="E304" s="87"/>
      <c r="F304" s="87"/>
      <c r="G304" s="87"/>
      <c r="H304" s="87"/>
      <c r="I304" s="87"/>
    </row>
    <row r="305" spans="1:9" ht="15.75" customHeight="1" x14ac:dyDescent="0.25">
      <c r="A305" s="87"/>
      <c r="C305" s="86"/>
      <c r="D305" s="87"/>
      <c r="E305" s="87"/>
      <c r="F305" s="87"/>
      <c r="G305" s="87"/>
      <c r="H305" s="87"/>
      <c r="I305" s="87"/>
    </row>
    <row r="306" spans="1:9" ht="15.75" customHeight="1" x14ac:dyDescent="0.25">
      <c r="A306" s="87"/>
      <c r="C306" s="86"/>
      <c r="D306" s="87"/>
      <c r="E306" s="87"/>
      <c r="F306" s="87"/>
      <c r="G306" s="87"/>
      <c r="H306" s="87"/>
      <c r="I306" s="87"/>
    </row>
    <row r="307" spans="1:9" ht="15.75" customHeight="1" x14ac:dyDescent="0.25">
      <c r="A307" s="87"/>
      <c r="C307" s="86"/>
      <c r="D307" s="87"/>
      <c r="E307" s="87"/>
      <c r="F307" s="87"/>
      <c r="G307" s="87"/>
      <c r="H307" s="87"/>
      <c r="I307" s="87"/>
    </row>
    <row r="308" spans="1:9" ht="15.75" customHeight="1" x14ac:dyDescent="0.25">
      <c r="A308" s="87"/>
      <c r="C308" s="86"/>
      <c r="D308" s="87"/>
      <c r="E308" s="87"/>
      <c r="F308" s="87"/>
      <c r="G308" s="87"/>
      <c r="H308" s="87"/>
      <c r="I308" s="87"/>
    </row>
    <row r="309" spans="1:9" ht="15.75" customHeight="1" x14ac:dyDescent="0.25">
      <c r="A309" s="87"/>
      <c r="C309" s="86"/>
      <c r="D309" s="87"/>
      <c r="E309" s="87"/>
      <c r="F309" s="87"/>
      <c r="G309" s="87"/>
      <c r="H309" s="87"/>
      <c r="I309" s="87"/>
    </row>
    <row r="310" spans="1:9" ht="15.75" customHeight="1" x14ac:dyDescent="0.25">
      <c r="A310" s="87"/>
      <c r="C310" s="86"/>
      <c r="D310" s="87"/>
      <c r="E310" s="87"/>
      <c r="F310" s="87"/>
      <c r="G310" s="87"/>
      <c r="H310" s="87"/>
      <c r="I310" s="87"/>
    </row>
    <row r="311" spans="1:9" ht="15.75" customHeight="1" x14ac:dyDescent="0.25">
      <c r="A311" s="87"/>
      <c r="C311" s="86"/>
      <c r="D311" s="87"/>
      <c r="E311" s="87"/>
      <c r="F311" s="87"/>
      <c r="G311" s="87"/>
      <c r="H311" s="87"/>
      <c r="I311" s="87"/>
    </row>
    <row r="312" spans="1:9" ht="15.75" customHeight="1" x14ac:dyDescent="0.25">
      <c r="A312" s="87"/>
      <c r="C312" s="86"/>
      <c r="D312" s="87"/>
      <c r="E312" s="87"/>
      <c r="F312" s="87"/>
      <c r="G312" s="87"/>
      <c r="H312" s="87"/>
      <c r="I312" s="87"/>
    </row>
    <row r="313" spans="1:9" ht="15.75" customHeight="1" x14ac:dyDescent="0.25">
      <c r="A313" s="87"/>
      <c r="C313" s="86"/>
      <c r="D313" s="87"/>
      <c r="E313" s="87"/>
      <c r="F313" s="87"/>
      <c r="G313" s="87"/>
      <c r="H313" s="87"/>
      <c r="I313" s="87"/>
    </row>
    <row r="314" spans="1:9" ht="15.75" customHeight="1" x14ac:dyDescent="0.25">
      <c r="A314" s="87"/>
      <c r="C314" s="86"/>
      <c r="D314" s="87"/>
      <c r="E314" s="87"/>
      <c r="F314" s="87"/>
      <c r="G314" s="87"/>
      <c r="H314" s="87"/>
      <c r="I314" s="87"/>
    </row>
    <row r="315" spans="1:9" ht="15.75" customHeight="1" x14ac:dyDescent="0.25">
      <c r="A315" s="87"/>
      <c r="C315" s="86"/>
      <c r="D315" s="87"/>
      <c r="E315" s="87"/>
      <c r="F315" s="87"/>
      <c r="G315" s="87"/>
      <c r="H315" s="87"/>
      <c r="I315" s="87"/>
    </row>
    <row r="316" spans="1:9" ht="15.75" customHeight="1" x14ac:dyDescent="0.25">
      <c r="A316" s="87"/>
      <c r="C316" s="86"/>
      <c r="D316" s="87"/>
      <c r="E316" s="87"/>
      <c r="F316" s="87"/>
      <c r="G316" s="87"/>
      <c r="H316" s="87"/>
      <c r="I316" s="87"/>
    </row>
    <row r="317" spans="1:9" ht="15.75" customHeight="1" x14ac:dyDescent="0.25">
      <c r="A317" s="87"/>
      <c r="C317" s="86"/>
      <c r="D317" s="87"/>
      <c r="E317" s="87"/>
      <c r="F317" s="87"/>
      <c r="G317" s="87"/>
      <c r="H317" s="87"/>
      <c r="I317" s="87"/>
    </row>
    <row r="318" spans="1:9" ht="15.75" customHeight="1" x14ac:dyDescent="0.25">
      <c r="A318" s="87"/>
      <c r="C318" s="86"/>
      <c r="D318" s="87"/>
      <c r="E318" s="87"/>
      <c r="F318" s="87"/>
      <c r="G318" s="87"/>
      <c r="H318" s="87"/>
      <c r="I318" s="87"/>
    </row>
    <row r="319" spans="1:9" ht="15.75" customHeight="1" x14ac:dyDescent="0.25">
      <c r="A319" s="87"/>
      <c r="C319" s="86"/>
      <c r="D319" s="87"/>
      <c r="E319" s="87"/>
      <c r="F319" s="87"/>
      <c r="G319" s="87"/>
      <c r="H319" s="87"/>
      <c r="I319" s="87"/>
    </row>
    <row r="320" spans="1:9" ht="15.75" customHeight="1" x14ac:dyDescent="0.25">
      <c r="A320" s="87"/>
      <c r="C320" s="86"/>
      <c r="D320" s="87"/>
      <c r="E320" s="87"/>
      <c r="F320" s="87"/>
      <c r="G320" s="87"/>
      <c r="H320" s="87"/>
      <c r="I320" s="87"/>
    </row>
    <row r="321" spans="1:9" ht="15.75" customHeight="1" x14ac:dyDescent="0.25">
      <c r="A321" s="87"/>
      <c r="C321" s="86"/>
      <c r="D321" s="87"/>
      <c r="E321" s="87"/>
      <c r="F321" s="87"/>
      <c r="G321" s="87"/>
      <c r="H321" s="87"/>
      <c r="I321" s="87"/>
    </row>
    <row r="322" spans="1:9" ht="15.75" customHeight="1" x14ac:dyDescent="0.25">
      <c r="A322" s="87"/>
      <c r="C322" s="86"/>
      <c r="D322" s="87"/>
      <c r="E322" s="87"/>
      <c r="F322" s="87"/>
      <c r="G322" s="87"/>
      <c r="H322" s="87"/>
      <c r="I322" s="87"/>
    </row>
    <row r="323" spans="1:9" ht="15.75" customHeight="1" x14ac:dyDescent="0.25">
      <c r="A323" s="87"/>
      <c r="C323" s="86"/>
      <c r="D323" s="87"/>
      <c r="E323" s="87"/>
      <c r="F323" s="87"/>
      <c r="G323" s="87"/>
      <c r="H323" s="87"/>
      <c r="I323" s="87"/>
    </row>
    <row r="324" spans="1:9" ht="15.75" customHeight="1" x14ac:dyDescent="0.25">
      <c r="A324" s="87"/>
      <c r="C324" s="86"/>
      <c r="D324" s="87"/>
      <c r="E324" s="87"/>
      <c r="F324" s="87"/>
      <c r="G324" s="87"/>
      <c r="H324" s="87"/>
      <c r="I324" s="87"/>
    </row>
    <row r="325" spans="1:9" ht="15.75" customHeight="1" x14ac:dyDescent="0.25">
      <c r="A325" s="87"/>
      <c r="C325" s="86"/>
      <c r="D325" s="87"/>
      <c r="E325" s="87"/>
      <c r="F325" s="87"/>
      <c r="G325" s="87"/>
      <c r="H325" s="87"/>
      <c r="I325" s="87"/>
    </row>
    <row r="326" spans="1:9" ht="15.75" customHeight="1" x14ac:dyDescent="0.25">
      <c r="A326" s="87"/>
      <c r="C326" s="86"/>
      <c r="D326" s="87"/>
      <c r="E326" s="87"/>
      <c r="F326" s="87"/>
      <c r="G326" s="87"/>
      <c r="H326" s="87"/>
      <c r="I326" s="87"/>
    </row>
    <row r="327" spans="1:9" ht="15.75" customHeight="1" x14ac:dyDescent="0.25">
      <c r="A327" s="87"/>
      <c r="C327" s="86"/>
      <c r="D327" s="87"/>
      <c r="E327" s="87"/>
      <c r="F327" s="87"/>
      <c r="G327" s="87"/>
      <c r="H327" s="87"/>
      <c r="I327" s="87"/>
    </row>
    <row r="328" spans="1:9" ht="15.75" customHeight="1" x14ac:dyDescent="0.25">
      <c r="A328" s="87"/>
      <c r="C328" s="86"/>
      <c r="D328" s="87"/>
      <c r="E328" s="87"/>
      <c r="F328" s="87"/>
      <c r="G328" s="87"/>
      <c r="H328" s="87"/>
      <c r="I328" s="87"/>
    </row>
    <row r="329" spans="1:9" ht="15.75" customHeight="1" x14ac:dyDescent="0.25">
      <c r="A329" s="87"/>
      <c r="C329" s="86"/>
      <c r="D329" s="87"/>
      <c r="E329" s="87"/>
      <c r="F329" s="87"/>
      <c r="G329" s="87"/>
      <c r="H329" s="87"/>
      <c r="I329" s="87"/>
    </row>
    <row r="330" spans="1:9" ht="15.75" customHeight="1" x14ac:dyDescent="0.25">
      <c r="A330" s="87"/>
      <c r="C330" s="86"/>
      <c r="D330" s="87"/>
      <c r="E330" s="87"/>
      <c r="F330" s="87"/>
      <c r="G330" s="87"/>
      <c r="H330" s="87"/>
      <c r="I330" s="87"/>
    </row>
    <row r="331" spans="1:9" ht="15.75" customHeight="1" x14ac:dyDescent="0.25">
      <c r="A331" s="87"/>
      <c r="C331" s="86"/>
      <c r="D331" s="87"/>
      <c r="E331" s="87"/>
      <c r="F331" s="87"/>
      <c r="G331" s="87"/>
      <c r="H331" s="87"/>
      <c r="I331" s="87"/>
    </row>
    <row r="332" spans="1:9" ht="15.75" customHeight="1" x14ac:dyDescent="0.25">
      <c r="A332" s="87"/>
      <c r="C332" s="86"/>
      <c r="D332" s="87"/>
      <c r="E332" s="87"/>
      <c r="F332" s="87"/>
      <c r="G332" s="87"/>
      <c r="H332" s="87"/>
      <c r="I332" s="87"/>
    </row>
    <row r="333" spans="1:9" ht="15.75" customHeight="1" x14ac:dyDescent="0.25">
      <c r="A333" s="87"/>
      <c r="C333" s="86"/>
      <c r="D333" s="87"/>
      <c r="E333" s="87"/>
      <c r="F333" s="87"/>
      <c r="G333" s="87"/>
      <c r="H333" s="87"/>
      <c r="I333" s="87"/>
    </row>
    <row r="334" spans="1:9" ht="15.75" customHeight="1" x14ac:dyDescent="0.25">
      <c r="A334" s="87"/>
      <c r="C334" s="86"/>
      <c r="D334" s="87"/>
      <c r="E334" s="87"/>
      <c r="F334" s="87"/>
      <c r="G334" s="87"/>
      <c r="H334" s="87"/>
      <c r="I334" s="87"/>
    </row>
    <row r="335" spans="1:9" ht="15.75" customHeight="1" x14ac:dyDescent="0.25">
      <c r="A335" s="87"/>
      <c r="C335" s="86"/>
      <c r="D335" s="87"/>
      <c r="E335" s="87"/>
      <c r="F335" s="87"/>
      <c r="G335" s="87"/>
      <c r="H335" s="87"/>
      <c r="I335" s="87"/>
    </row>
    <row r="336" spans="1:9" ht="15.75" customHeight="1" x14ac:dyDescent="0.25">
      <c r="A336" s="87"/>
      <c r="C336" s="86"/>
      <c r="D336" s="87"/>
      <c r="E336" s="87"/>
      <c r="F336" s="87"/>
      <c r="G336" s="87"/>
      <c r="H336" s="87"/>
      <c r="I336" s="87"/>
    </row>
    <row r="337" spans="1:9" ht="15.75" customHeight="1" x14ac:dyDescent="0.25">
      <c r="A337" s="87"/>
      <c r="C337" s="86"/>
      <c r="D337" s="87"/>
      <c r="E337" s="87"/>
      <c r="F337" s="87"/>
      <c r="G337" s="87"/>
      <c r="H337" s="87"/>
      <c r="I337" s="87"/>
    </row>
    <row r="338" spans="1:9" ht="15.75" customHeight="1" x14ac:dyDescent="0.25">
      <c r="A338" s="87"/>
      <c r="C338" s="86"/>
      <c r="D338" s="87"/>
      <c r="E338" s="87"/>
      <c r="F338" s="87"/>
      <c r="G338" s="87"/>
      <c r="H338" s="87"/>
      <c r="I338" s="87"/>
    </row>
    <row r="339" spans="1:9" ht="15.75" customHeight="1" x14ac:dyDescent="0.25">
      <c r="A339" s="87"/>
      <c r="C339" s="86"/>
      <c r="D339" s="87"/>
      <c r="E339" s="87"/>
      <c r="F339" s="87"/>
      <c r="G339" s="87"/>
      <c r="H339" s="87"/>
      <c r="I339" s="87"/>
    </row>
    <row r="340" spans="1:9" ht="15.75" customHeight="1" x14ac:dyDescent="0.25">
      <c r="A340" s="87"/>
      <c r="C340" s="86"/>
      <c r="D340" s="87"/>
      <c r="E340" s="87"/>
      <c r="F340" s="87"/>
      <c r="G340" s="87"/>
      <c r="H340" s="87"/>
      <c r="I340" s="87"/>
    </row>
    <row r="341" spans="1:9" ht="15.75" customHeight="1" x14ac:dyDescent="0.25">
      <c r="A341" s="87"/>
      <c r="C341" s="86"/>
      <c r="D341" s="87"/>
      <c r="E341" s="87"/>
      <c r="F341" s="87"/>
      <c r="G341" s="87"/>
      <c r="H341" s="87"/>
      <c r="I341" s="87"/>
    </row>
    <row r="342" spans="1:9" ht="15.75" customHeight="1" x14ac:dyDescent="0.25">
      <c r="A342" s="87"/>
      <c r="C342" s="86"/>
      <c r="D342" s="87"/>
      <c r="E342" s="87"/>
      <c r="F342" s="87"/>
      <c r="G342" s="87"/>
      <c r="H342" s="87"/>
      <c r="I342" s="87"/>
    </row>
    <row r="343" spans="1:9" ht="15.75" customHeight="1" x14ac:dyDescent="0.25">
      <c r="A343" s="87"/>
      <c r="C343" s="86"/>
      <c r="D343" s="87"/>
      <c r="E343" s="87"/>
      <c r="F343" s="87"/>
      <c r="G343" s="87"/>
      <c r="H343" s="87"/>
      <c r="I343" s="87"/>
    </row>
    <row r="344" spans="1:9" ht="15.75" customHeight="1" x14ac:dyDescent="0.25">
      <c r="A344" s="87"/>
      <c r="C344" s="86"/>
      <c r="D344" s="87"/>
      <c r="E344" s="87"/>
      <c r="F344" s="87"/>
      <c r="G344" s="87"/>
      <c r="H344" s="87"/>
      <c r="I344" s="87"/>
    </row>
    <row r="345" spans="1:9" ht="15.75" customHeight="1" x14ac:dyDescent="0.25">
      <c r="A345" s="87"/>
      <c r="C345" s="86"/>
      <c r="D345" s="87"/>
      <c r="E345" s="87"/>
      <c r="F345" s="87"/>
      <c r="G345" s="87"/>
      <c r="H345" s="87"/>
      <c r="I345" s="87"/>
    </row>
    <row r="346" spans="1:9" ht="15.75" customHeight="1" x14ac:dyDescent="0.25">
      <c r="A346" s="87"/>
      <c r="C346" s="86"/>
      <c r="D346" s="87"/>
      <c r="E346" s="87"/>
      <c r="F346" s="87"/>
      <c r="G346" s="87"/>
      <c r="H346" s="87"/>
      <c r="I346" s="87"/>
    </row>
    <row r="347" spans="1:9" ht="15.75" customHeight="1" x14ac:dyDescent="0.25">
      <c r="A347" s="87"/>
      <c r="C347" s="86"/>
      <c r="D347" s="87"/>
      <c r="E347" s="87"/>
      <c r="F347" s="87"/>
      <c r="G347" s="87"/>
      <c r="H347" s="87"/>
      <c r="I347" s="87"/>
    </row>
    <row r="348" spans="1:9" ht="15.75" customHeight="1" x14ac:dyDescent="0.25">
      <c r="A348" s="87"/>
      <c r="C348" s="86"/>
      <c r="D348" s="87"/>
      <c r="E348" s="87"/>
      <c r="F348" s="87"/>
      <c r="G348" s="87"/>
      <c r="H348" s="87"/>
      <c r="I348" s="87"/>
    </row>
    <row r="349" spans="1:9" ht="15.75" customHeight="1" x14ac:dyDescent="0.25">
      <c r="A349" s="87"/>
      <c r="C349" s="86"/>
      <c r="D349" s="87"/>
      <c r="E349" s="87"/>
      <c r="F349" s="87"/>
      <c r="G349" s="87"/>
      <c r="H349" s="87"/>
      <c r="I349" s="87"/>
    </row>
    <row r="350" spans="1:9" ht="15.75" customHeight="1" x14ac:dyDescent="0.25">
      <c r="A350" s="87"/>
      <c r="C350" s="86"/>
      <c r="D350" s="87"/>
      <c r="E350" s="87"/>
      <c r="F350" s="87"/>
      <c r="G350" s="87"/>
      <c r="H350" s="87"/>
      <c r="I350" s="87"/>
    </row>
    <row r="351" spans="1:9" ht="15.75" customHeight="1" x14ac:dyDescent="0.25">
      <c r="A351" s="87"/>
      <c r="C351" s="86"/>
      <c r="D351" s="87"/>
      <c r="E351" s="87"/>
      <c r="F351" s="87"/>
      <c r="G351" s="87"/>
      <c r="H351" s="87"/>
      <c r="I351" s="87"/>
    </row>
    <row r="352" spans="1:9" ht="15.75" customHeight="1" x14ac:dyDescent="0.25">
      <c r="A352" s="87"/>
      <c r="C352" s="86"/>
      <c r="D352" s="87"/>
      <c r="E352" s="87"/>
      <c r="F352" s="87"/>
      <c r="G352" s="87"/>
      <c r="H352" s="87"/>
      <c r="I352" s="87"/>
    </row>
    <row r="353" spans="1:9" ht="15.75" customHeight="1" x14ac:dyDescent="0.25">
      <c r="A353" s="87"/>
      <c r="C353" s="86"/>
      <c r="D353" s="87"/>
      <c r="E353" s="87"/>
      <c r="F353" s="87"/>
      <c r="G353" s="87"/>
      <c r="H353" s="87"/>
      <c r="I353" s="87"/>
    </row>
    <row r="354" spans="1:9" ht="15.75" customHeight="1" x14ac:dyDescent="0.25">
      <c r="A354" s="87"/>
      <c r="C354" s="86"/>
      <c r="D354" s="87"/>
      <c r="E354" s="87"/>
      <c r="F354" s="87"/>
      <c r="G354" s="87"/>
      <c r="H354" s="87"/>
      <c r="I354" s="87"/>
    </row>
    <row r="355" spans="1:9" ht="15.75" customHeight="1" x14ac:dyDescent="0.25">
      <c r="A355" s="87"/>
      <c r="C355" s="86"/>
      <c r="D355" s="87"/>
      <c r="E355" s="87"/>
      <c r="F355" s="87"/>
      <c r="G355" s="87"/>
      <c r="H355" s="87"/>
      <c r="I355" s="87"/>
    </row>
    <row r="356" spans="1:9" ht="15.75" customHeight="1" x14ac:dyDescent="0.25">
      <c r="A356" s="87"/>
      <c r="C356" s="86"/>
      <c r="D356" s="87"/>
      <c r="E356" s="87"/>
      <c r="F356" s="87"/>
      <c r="G356" s="87"/>
      <c r="H356" s="87"/>
      <c r="I356" s="87"/>
    </row>
    <row r="357" spans="1:9" ht="15.75" customHeight="1" x14ac:dyDescent="0.25">
      <c r="A357" s="87"/>
      <c r="C357" s="86"/>
      <c r="D357" s="87"/>
      <c r="E357" s="87"/>
      <c r="F357" s="87"/>
      <c r="G357" s="87"/>
      <c r="H357" s="87"/>
      <c r="I357" s="87"/>
    </row>
    <row r="358" spans="1:9" ht="15.75" customHeight="1" x14ac:dyDescent="0.25">
      <c r="A358" s="87"/>
      <c r="C358" s="86"/>
      <c r="D358" s="87"/>
      <c r="E358" s="87"/>
      <c r="F358" s="87"/>
      <c r="G358" s="87"/>
      <c r="H358" s="87"/>
      <c r="I358" s="87"/>
    </row>
    <row r="359" spans="1:9" ht="15.75" customHeight="1" x14ac:dyDescent="0.25">
      <c r="A359" s="87"/>
      <c r="C359" s="86"/>
      <c r="D359" s="87"/>
      <c r="E359" s="87"/>
      <c r="F359" s="87"/>
      <c r="G359" s="87"/>
      <c r="H359" s="87"/>
      <c r="I359" s="87"/>
    </row>
    <row r="360" spans="1:9" ht="15.75" customHeight="1" x14ac:dyDescent="0.25">
      <c r="A360" s="87"/>
      <c r="C360" s="86"/>
      <c r="D360" s="87"/>
      <c r="E360" s="87"/>
      <c r="F360" s="87"/>
      <c r="G360" s="87"/>
      <c r="H360" s="87"/>
      <c r="I360" s="87"/>
    </row>
    <row r="361" spans="1:9" ht="15.75" customHeight="1" x14ac:dyDescent="0.25">
      <c r="A361" s="87"/>
      <c r="C361" s="86"/>
      <c r="D361" s="87"/>
      <c r="E361" s="87"/>
      <c r="F361" s="87"/>
      <c r="G361" s="87"/>
      <c r="H361" s="87"/>
      <c r="I361" s="87"/>
    </row>
    <row r="362" spans="1:9" ht="15.75" customHeight="1" x14ac:dyDescent="0.25">
      <c r="A362" s="87"/>
      <c r="C362" s="86"/>
      <c r="D362" s="87"/>
      <c r="E362" s="87"/>
      <c r="F362" s="87"/>
      <c r="G362" s="87"/>
      <c r="H362" s="87"/>
      <c r="I362" s="87"/>
    </row>
    <row r="363" spans="1:9" ht="15.75" customHeight="1" x14ac:dyDescent="0.25">
      <c r="A363" s="87"/>
      <c r="C363" s="86"/>
      <c r="D363" s="87"/>
      <c r="E363" s="87"/>
      <c r="F363" s="87"/>
      <c r="G363" s="87"/>
      <c r="H363" s="87"/>
      <c r="I363" s="87"/>
    </row>
    <row r="364" spans="1:9" ht="15.75" customHeight="1" x14ac:dyDescent="0.25">
      <c r="A364" s="87"/>
      <c r="C364" s="86"/>
      <c r="D364" s="87"/>
      <c r="E364" s="87"/>
      <c r="F364" s="87"/>
      <c r="G364" s="87"/>
      <c r="H364" s="87"/>
      <c r="I364" s="87"/>
    </row>
    <row r="365" spans="1:9" ht="15.75" customHeight="1" x14ac:dyDescent="0.25">
      <c r="A365" s="87"/>
      <c r="C365" s="86"/>
      <c r="D365" s="87"/>
      <c r="E365" s="87"/>
      <c r="F365" s="87"/>
      <c r="G365" s="87"/>
      <c r="H365" s="87"/>
      <c r="I365" s="87"/>
    </row>
    <row r="366" spans="1:9" ht="15.75" customHeight="1" x14ac:dyDescent="0.25">
      <c r="A366" s="87"/>
      <c r="C366" s="86"/>
      <c r="D366" s="87"/>
      <c r="E366" s="87"/>
      <c r="F366" s="87"/>
      <c r="G366" s="87"/>
      <c r="H366" s="87"/>
      <c r="I366" s="87"/>
    </row>
    <row r="367" spans="1:9" ht="15.75" customHeight="1" x14ac:dyDescent="0.25">
      <c r="A367" s="87"/>
      <c r="C367" s="86"/>
      <c r="D367" s="87"/>
      <c r="E367" s="87"/>
      <c r="F367" s="87"/>
      <c r="G367" s="87"/>
      <c r="H367" s="87"/>
      <c r="I367" s="87"/>
    </row>
    <row r="368" spans="1:9" ht="15.75" customHeight="1" x14ac:dyDescent="0.25">
      <c r="A368" s="87"/>
      <c r="C368" s="86"/>
      <c r="D368" s="87"/>
      <c r="E368" s="87"/>
      <c r="F368" s="87"/>
      <c r="G368" s="87"/>
      <c r="H368" s="87"/>
      <c r="I368" s="87"/>
    </row>
    <row r="369" spans="1:9" ht="15.75" customHeight="1" x14ac:dyDescent="0.25">
      <c r="A369" s="87"/>
      <c r="C369" s="86"/>
      <c r="D369" s="87"/>
      <c r="E369" s="87"/>
      <c r="F369" s="87"/>
      <c r="G369" s="87"/>
      <c r="H369" s="87"/>
      <c r="I369" s="87"/>
    </row>
    <row r="370" spans="1:9" ht="15.75" customHeight="1" x14ac:dyDescent="0.25">
      <c r="A370" s="87"/>
      <c r="C370" s="86"/>
      <c r="D370" s="87"/>
      <c r="E370" s="87"/>
      <c r="F370" s="87"/>
      <c r="G370" s="87"/>
      <c r="H370" s="87"/>
      <c r="I370" s="87"/>
    </row>
    <row r="371" spans="1:9" ht="15.75" customHeight="1" x14ac:dyDescent="0.25">
      <c r="A371" s="87"/>
      <c r="C371" s="86"/>
      <c r="D371" s="87"/>
      <c r="E371" s="87"/>
      <c r="F371" s="87"/>
      <c r="G371" s="87"/>
      <c r="H371" s="87"/>
      <c r="I371" s="87"/>
    </row>
    <row r="372" spans="1:9" ht="15.75" customHeight="1" x14ac:dyDescent="0.25">
      <c r="A372" s="87"/>
      <c r="C372" s="86"/>
      <c r="D372" s="87"/>
      <c r="E372" s="87"/>
      <c r="F372" s="87"/>
      <c r="G372" s="87"/>
      <c r="H372" s="87"/>
      <c r="I372" s="87"/>
    </row>
    <row r="373" spans="1:9" ht="15.75" customHeight="1" x14ac:dyDescent="0.25">
      <c r="A373" s="87"/>
      <c r="C373" s="86"/>
      <c r="D373" s="87"/>
      <c r="E373" s="87"/>
      <c r="F373" s="87"/>
      <c r="G373" s="87"/>
      <c r="H373" s="87"/>
      <c r="I373" s="87"/>
    </row>
    <row r="374" spans="1:9" ht="15.75" customHeight="1" x14ac:dyDescent="0.25">
      <c r="A374" s="87"/>
      <c r="C374" s="86"/>
      <c r="D374" s="87"/>
      <c r="E374" s="87"/>
      <c r="F374" s="87"/>
      <c r="G374" s="87"/>
      <c r="H374" s="87"/>
      <c r="I374" s="87"/>
    </row>
    <row r="375" spans="1:9" ht="15.75" customHeight="1" x14ac:dyDescent="0.25">
      <c r="A375" s="87"/>
      <c r="C375" s="86"/>
      <c r="D375" s="87"/>
      <c r="E375" s="87"/>
      <c r="F375" s="87"/>
      <c r="G375" s="87"/>
      <c r="H375" s="87"/>
      <c r="I375" s="87"/>
    </row>
    <row r="376" spans="1:9" ht="15.75" customHeight="1" x14ac:dyDescent="0.25">
      <c r="A376" s="87"/>
      <c r="C376" s="86"/>
      <c r="D376" s="87"/>
      <c r="E376" s="87"/>
      <c r="F376" s="87"/>
      <c r="G376" s="87"/>
      <c r="H376" s="87"/>
      <c r="I376" s="87"/>
    </row>
    <row r="377" spans="1:9" ht="15.75" customHeight="1" x14ac:dyDescent="0.25">
      <c r="A377" s="87"/>
      <c r="C377" s="86"/>
      <c r="D377" s="87"/>
      <c r="E377" s="87"/>
      <c r="F377" s="87"/>
      <c r="G377" s="87"/>
      <c r="H377" s="87"/>
      <c r="I377" s="87"/>
    </row>
    <row r="378" spans="1:9" ht="15.75" customHeight="1" x14ac:dyDescent="0.25">
      <c r="A378" s="87"/>
      <c r="C378" s="86"/>
      <c r="D378" s="87"/>
      <c r="E378" s="87"/>
      <c r="F378" s="87"/>
      <c r="G378" s="87"/>
      <c r="H378" s="87"/>
      <c r="I378" s="87"/>
    </row>
    <row r="379" spans="1:9" ht="15.75" customHeight="1" x14ac:dyDescent="0.25">
      <c r="A379" s="87"/>
      <c r="C379" s="86"/>
      <c r="D379" s="87"/>
      <c r="E379" s="87"/>
      <c r="F379" s="87"/>
      <c r="G379" s="87"/>
      <c r="H379" s="87"/>
      <c r="I379" s="87"/>
    </row>
    <row r="380" spans="1:9" ht="15.75" customHeight="1" x14ac:dyDescent="0.25">
      <c r="A380" s="87"/>
      <c r="C380" s="86"/>
      <c r="D380" s="87"/>
      <c r="E380" s="87"/>
      <c r="F380" s="87"/>
      <c r="G380" s="87"/>
      <c r="H380" s="87"/>
      <c r="I380" s="87"/>
    </row>
    <row r="381" spans="1:9" ht="15.75" customHeight="1" x14ac:dyDescent="0.25">
      <c r="A381" s="87"/>
      <c r="C381" s="86"/>
      <c r="D381" s="87"/>
      <c r="E381" s="87"/>
      <c r="F381" s="87"/>
      <c r="G381" s="87"/>
      <c r="H381" s="87"/>
      <c r="I381" s="87"/>
    </row>
    <row r="382" spans="1:9" ht="15.75" customHeight="1" x14ac:dyDescent="0.25">
      <c r="A382" s="87"/>
      <c r="C382" s="86"/>
      <c r="D382" s="87"/>
      <c r="E382" s="87"/>
      <c r="F382" s="87"/>
      <c r="G382" s="87"/>
      <c r="H382" s="87"/>
      <c r="I382" s="87"/>
    </row>
    <row r="383" spans="1:9" ht="15.75" customHeight="1" x14ac:dyDescent="0.25">
      <c r="A383" s="87"/>
      <c r="C383" s="86"/>
      <c r="D383" s="87"/>
      <c r="E383" s="87"/>
      <c r="F383" s="87"/>
      <c r="G383" s="87"/>
      <c r="H383" s="87"/>
      <c r="I383" s="87"/>
    </row>
    <row r="384" spans="1:9" ht="15.75" customHeight="1" x14ac:dyDescent="0.25">
      <c r="A384" s="87"/>
      <c r="C384" s="86"/>
      <c r="D384" s="87"/>
      <c r="E384" s="87"/>
      <c r="F384" s="87"/>
      <c r="G384" s="87"/>
      <c r="H384" s="87"/>
      <c r="I384" s="87"/>
    </row>
    <row r="385" spans="1:9" ht="15.75" customHeight="1" x14ac:dyDescent="0.25">
      <c r="A385" s="87"/>
      <c r="C385" s="86"/>
      <c r="D385" s="87"/>
      <c r="E385" s="87"/>
      <c r="F385" s="87"/>
      <c r="G385" s="87"/>
      <c r="H385" s="87"/>
      <c r="I385" s="87"/>
    </row>
    <row r="386" spans="1:9" ht="15.75" customHeight="1" x14ac:dyDescent="0.25">
      <c r="A386" s="87"/>
      <c r="C386" s="86"/>
      <c r="D386" s="87"/>
      <c r="E386" s="87"/>
      <c r="F386" s="87"/>
      <c r="G386" s="87"/>
      <c r="H386" s="87"/>
      <c r="I386" s="87"/>
    </row>
    <row r="387" spans="1:9" ht="15.75" customHeight="1" x14ac:dyDescent="0.25">
      <c r="A387" s="87"/>
      <c r="C387" s="86"/>
      <c r="D387" s="87"/>
      <c r="E387" s="87"/>
      <c r="F387" s="87"/>
      <c r="G387" s="87"/>
      <c r="H387" s="87"/>
      <c r="I387" s="87"/>
    </row>
    <row r="388" spans="1:9" ht="15.75" customHeight="1" x14ac:dyDescent="0.25">
      <c r="A388" s="87"/>
      <c r="C388" s="86"/>
      <c r="D388" s="87"/>
      <c r="E388" s="87"/>
      <c r="F388" s="87"/>
      <c r="G388" s="87"/>
      <c r="H388" s="87"/>
      <c r="I388" s="87"/>
    </row>
    <row r="389" spans="1:9" ht="15.75" customHeight="1" x14ac:dyDescent="0.25">
      <c r="A389" s="87"/>
      <c r="C389" s="86"/>
      <c r="D389" s="87"/>
      <c r="E389" s="87"/>
      <c r="F389" s="87"/>
      <c r="G389" s="87"/>
      <c r="H389" s="87"/>
      <c r="I389" s="87"/>
    </row>
    <row r="390" spans="1:9" ht="15.75" customHeight="1" x14ac:dyDescent="0.25">
      <c r="A390" s="87"/>
      <c r="C390" s="86"/>
      <c r="D390" s="87"/>
      <c r="E390" s="87"/>
      <c r="F390" s="87"/>
      <c r="G390" s="87"/>
      <c r="H390" s="87"/>
      <c r="I390" s="87"/>
    </row>
    <row r="391" spans="1:9" ht="15.75" customHeight="1" x14ac:dyDescent="0.25">
      <c r="A391" s="87"/>
      <c r="C391" s="86"/>
      <c r="D391" s="87"/>
      <c r="E391" s="87"/>
      <c r="F391" s="87"/>
      <c r="G391" s="87"/>
      <c r="H391" s="87"/>
      <c r="I391" s="87"/>
    </row>
    <row r="392" spans="1:9" ht="15.75" customHeight="1" x14ac:dyDescent="0.25">
      <c r="A392" s="87"/>
      <c r="C392" s="86"/>
      <c r="D392" s="87"/>
      <c r="E392" s="87"/>
      <c r="F392" s="87"/>
      <c r="G392" s="87"/>
      <c r="H392" s="87"/>
      <c r="I392" s="87"/>
    </row>
    <row r="393" spans="1:9" ht="15.75" customHeight="1" x14ac:dyDescent="0.25">
      <c r="A393" s="87"/>
      <c r="C393" s="86"/>
      <c r="D393" s="87"/>
      <c r="E393" s="87"/>
      <c r="F393" s="87"/>
      <c r="G393" s="87"/>
      <c r="H393" s="87"/>
      <c r="I393" s="87"/>
    </row>
    <row r="394" spans="1:9" ht="15.75" customHeight="1" x14ac:dyDescent="0.25">
      <c r="A394" s="87"/>
      <c r="C394" s="86"/>
      <c r="D394" s="87"/>
      <c r="E394" s="87"/>
      <c r="F394" s="87"/>
      <c r="G394" s="87"/>
      <c r="H394" s="87"/>
      <c r="I394" s="87"/>
    </row>
    <row r="395" spans="1:9" ht="15.75" customHeight="1" x14ac:dyDescent="0.25">
      <c r="A395" s="87"/>
      <c r="C395" s="86"/>
      <c r="D395" s="87"/>
      <c r="E395" s="87"/>
      <c r="F395" s="87"/>
      <c r="G395" s="87"/>
      <c r="H395" s="87"/>
      <c r="I395" s="87"/>
    </row>
    <row r="396" spans="1:9" ht="15.75" customHeight="1" x14ac:dyDescent="0.25">
      <c r="A396" s="87"/>
      <c r="C396" s="86"/>
      <c r="D396" s="87"/>
      <c r="E396" s="87"/>
      <c r="F396" s="87"/>
      <c r="G396" s="87"/>
      <c r="H396" s="87"/>
      <c r="I396" s="87"/>
    </row>
    <row r="397" spans="1:9" ht="15.75" customHeight="1" x14ac:dyDescent="0.25">
      <c r="A397" s="87"/>
      <c r="C397" s="86"/>
      <c r="D397" s="87"/>
      <c r="E397" s="87"/>
      <c r="F397" s="87"/>
      <c r="G397" s="87"/>
      <c r="H397" s="87"/>
      <c r="I397" s="87"/>
    </row>
    <row r="398" spans="1:9" ht="15.75" customHeight="1" x14ac:dyDescent="0.25">
      <c r="A398" s="87"/>
      <c r="C398" s="86"/>
      <c r="D398" s="87"/>
      <c r="E398" s="87"/>
      <c r="F398" s="87"/>
      <c r="G398" s="87"/>
      <c r="H398" s="87"/>
      <c r="I398" s="87"/>
    </row>
    <row r="399" spans="1:9" ht="15.75" customHeight="1" x14ac:dyDescent="0.25">
      <c r="A399" s="87"/>
      <c r="C399" s="86"/>
      <c r="D399" s="87"/>
      <c r="E399" s="87"/>
      <c r="F399" s="87"/>
      <c r="G399" s="87"/>
      <c r="H399" s="87"/>
      <c r="I399" s="87"/>
    </row>
    <row r="400" spans="1:9" ht="15.75" customHeight="1" x14ac:dyDescent="0.25">
      <c r="A400" s="87"/>
      <c r="C400" s="86"/>
      <c r="D400" s="87"/>
      <c r="E400" s="87"/>
      <c r="F400" s="87"/>
      <c r="G400" s="87"/>
      <c r="H400" s="87"/>
      <c r="I400" s="87"/>
    </row>
    <row r="401" spans="1:9" ht="15.75" customHeight="1" x14ac:dyDescent="0.25">
      <c r="A401" s="87"/>
      <c r="C401" s="86"/>
      <c r="D401" s="87"/>
      <c r="E401" s="87"/>
      <c r="F401" s="87"/>
      <c r="G401" s="87"/>
      <c r="H401" s="87"/>
      <c r="I401" s="87"/>
    </row>
    <row r="402" spans="1:9" ht="15.75" customHeight="1" x14ac:dyDescent="0.25">
      <c r="A402" s="87"/>
      <c r="C402" s="86"/>
      <c r="D402" s="87"/>
      <c r="E402" s="87"/>
      <c r="F402" s="87"/>
      <c r="G402" s="87"/>
      <c r="H402" s="87"/>
      <c r="I402" s="87"/>
    </row>
    <row r="403" spans="1:9" ht="15.75" customHeight="1" x14ac:dyDescent="0.25">
      <c r="A403" s="87"/>
      <c r="C403" s="86"/>
      <c r="D403" s="87"/>
      <c r="E403" s="87"/>
      <c r="F403" s="87"/>
      <c r="G403" s="87"/>
      <c r="H403" s="87"/>
      <c r="I403" s="87"/>
    </row>
    <row r="404" spans="1:9" ht="15.75" customHeight="1" x14ac:dyDescent="0.25">
      <c r="A404" s="87"/>
      <c r="C404" s="86"/>
      <c r="D404" s="87"/>
      <c r="E404" s="87"/>
      <c r="F404" s="87"/>
      <c r="G404" s="87"/>
      <c r="H404" s="87"/>
      <c r="I404" s="87"/>
    </row>
    <row r="405" spans="1:9" ht="15.75" customHeight="1" x14ac:dyDescent="0.25">
      <c r="A405" s="87"/>
      <c r="C405" s="86"/>
      <c r="D405" s="87"/>
      <c r="E405" s="87"/>
      <c r="F405" s="87"/>
      <c r="G405" s="87"/>
      <c r="H405" s="87"/>
      <c r="I405" s="87"/>
    </row>
    <row r="406" spans="1:9" ht="15.75" customHeight="1" x14ac:dyDescent="0.25">
      <c r="A406" s="87"/>
      <c r="C406" s="86"/>
      <c r="D406" s="87"/>
      <c r="E406" s="87"/>
      <c r="F406" s="87"/>
      <c r="G406" s="87"/>
      <c r="H406" s="87"/>
      <c r="I406" s="87"/>
    </row>
    <row r="407" spans="1:9" ht="15.75" customHeight="1" x14ac:dyDescent="0.25">
      <c r="A407" s="87"/>
      <c r="C407" s="86"/>
      <c r="D407" s="87"/>
      <c r="E407" s="87"/>
      <c r="F407" s="87"/>
      <c r="G407" s="87"/>
      <c r="H407" s="87"/>
      <c r="I407" s="87"/>
    </row>
    <row r="408" spans="1:9" ht="15.75" customHeight="1" x14ac:dyDescent="0.25">
      <c r="A408" s="87"/>
      <c r="C408" s="86"/>
      <c r="D408" s="87"/>
      <c r="E408" s="87"/>
      <c r="F408" s="87"/>
      <c r="G408" s="87"/>
      <c r="H408" s="87"/>
      <c r="I408" s="87"/>
    </row>
    <row r="409" spans="1:9" ht="15.75" customHeight="1" x14ac:dyDescent="0.25">
      <c r="A409" s="87"/>
      <c r="C409" s="86"/>
      <c r="D409" s="87"/>
      <c r="E409" s="87"/>
      <c r="F409" s="87"/>
      <c r="G409" s="87"/>
      <c r="H409" s="87"/>
      <c r="I409" s="87"/>
    </row>
    <row r="410" spans="1:9" ht="15.75" customHeight="1" x14ac:dyDescent="0.25">
      <c r="A410" s="87"/>
      <c r="C410" s="86"/>
      <c r="D410" s="87"/>
      <c r="E410" s="87"/>
      <c r="F410" s="87"/>
      <c r="G410" s="87"/>
      <c r="H410" s="87"/>
      <c r="I410" s="87"/>
    </row>
    <row r="411" spans="1:9" ht="15.75" customHeight="1" x14ac:dyDescent="0.25">
      <c r="A411" s="87"/>
      <c r="C411" s="86"/>
      <c r="D411" s="87"/>
      <c r="E411" s="87"/>
      <c r="F411" s="87"/>
      <c r="G411" s="87"/>
      <c r="H411" s="87"/>
      <c r="I411" s="87"/>
    </row>
    <row r="412" spans="1:9" ht="15.75" customHeight="1" x14ac:dyDescent="0.25">
      <c r="A412" s="87"/>
      <c r="C412" s="86"/>
      <c r="D412" s="87"/>
      <c r="E412" s="87"/>
      <c r="F412" s="87"/>
      <c r="G412" s="87"/>
      <c r="H412" s="87"/>
      <c r="I412" s="87"/>
    </row>
    <row r="413" spans="1:9" ht="15.75" customHeight="1" x14ac:dyDescent="0.25">
      <c r="A413" s="87"/>
      <c r="C413" s="86"/>
      <c r="D413" s="87"/>
      <c r="E413" s="87"/>
      <c r="F413" s="87"/>
      <c r="G413" s="87"/>
      <c r="H413" s="87"/>
      <c r="I413" s="87"/>
    </row>
    <row r="414" spans="1:9" ht="15.75" customHeight="1" x14ac:dyDescent="0.25">
      <c r="A414" s="87"/>
      <c r="C414" s="86"/>
      <c r="D414" s="87"/>
      <c r="E414" s="87"/>
      <c r="F414" s="87"/>
      <c r="G414" s="87"/>
      <c r="H414" s="87"/>
      <c r="I414" s="87"/>
    </row>
    <row r="415" spans="1:9" ht="15.75" customHeight="1" x14ac:dyDescent="0.25">
      <c r="A415" s="87"/>
      <c r="C415" s="86"/>
      <c r="D415" s="87"/>
      <c r="E415" s="87"/>
      <c r="F415" s="87"/>
      <c r="G415" s="87"/>
      <c r="H415" s="87"/>
      <c r="I415" s="87"/>
    </row>
    <row r="416" spans="1:9" ht="15.75" customHeight="1" x14ac:dyDescent="0.25">
      <c r="A416" s="87"/>
      <c r="C416" s="86"/>
      <c r="D416" s="87"/>
      <c r="E416" s="87"/>
      <c r="F416" s="87"/>
      <c r="G416" s="87"/>
      <c r="H416" s="87"/>
      <c r="I416" s="87"/>
    </row>
    <row r="417" spans="1:9" ht="15.75" customHeight="1" x14ac:dyDescent="0.25">
      <c r="A417" s="87"/>
      <c r="C417" s="86"/>
      <c r="D417" s="87"/>
      <c r="E417" s="87"/>
      <c r="F417" s="87"/>
      <c r="G417" s="87"/>
      <c r="H417" s="87"/>
      <c r="I417" s="87"/>
    </row>
    <row r="418" spans="1:9" ht="15.75" customHeight="1" x14ac:dyDescent="0.25">
      <c r="A418" s="87"/>
      <c r="C418" s="86"/>
      <c r="D418" s="87"/>
      <c r="E418" s="87"/>
      <c r="F418" s="87"/>
      <c r="G418" s="87"/>
      <c r="H418" s="87"/>
      <c r="I418" s="87"/>
    </row>
    <row r="419" spans="1:9" ht="15.75" customHeight="1" x14ac:dyDescent="0.25">
      <c r="A419" s="87"/>
      <c r="C419" s="86"/>
      <c r="D419" s="87"/>
      <c r="E419" s="87"/>
      <c r="F419" s="87"/>
      <c r="G419" s="87"/>
      <c r="H419" s="87"/>
      <c r="I419" s="87"/>
    </row>
    <row r="420" spans="1:9" ht="15.75" customHeight="1" x14ac:dyDescent="0.25">
      <c r="A420" s="87"/>
      <c r="C420" s="86"/>
      <c r="D420" s="87"/>
      <c r="E420" s="87"/>
      <c r="F420" s="87"/>
      <c r="G420" s="87"/>
      <c r="H420" s="87"/>
      <c r="I420" s="87"/>
    </row>
    <row r="421" spans="1:9" ht="15.75" customHeight="1" x14ac:dyDescent="0.25">
      <c r="A421" s="87"/>
      <c r="C421" s="86"/>
      <c r="D421" s="87"/>
      <c r="E421" s="87"/>
      <c r="F421" s="87"/>
      <c r="G421" s="87"/>
      <c r="H421" s="87"/>
      <c r="I421" s="87"/>
    </row>
    <row r="422" spans="1:9" ht="15.75" customHeight="1" x14ac:dyDescent="0.25">
      <c r="A422" s="87"/>
      <c r="C422" s="86"/>
      <c r="D422" s="87"/>
      <c r="E422" s="87"/>
      <c r="F422" s="87"/>
      <c r="G422" s="87"/>
      <c r="H422" s="87"/>
      <c r="I422" s="87"/>
    </row>
    <row r="423" spans="1:9" ht="15.75" customHeight="1" x14ac:dyDescent="0.25">
      <c r="A423" s="87"/>
      <c r="C423" s="86"/>
      <c r="D423" s="87"/>
      <c r="E423" s="87"/>
      <c r="F423" s="87"/>
      <c r="G423" s="87"/>
      <c r="H423" s="87"/>
      <c r="I423" s="87"/>
    </row>
    <row r="424" spans="1:9" ht="15.75" customHeight="1" x14ac:dyDescent="0.25">
      <c r="A424" s="87"/>
      <c r="C424" s="86"/>
      <c r="D424" s="87"/>
      <c r="E424" s="87"/>
      <c r="F424" s="87"/>
      <c r="G424" s="87"/>
      <c r="H424" s="87"/>
      <c r="I424" s="87"/>
    </row>
    <row r="425" spans="1:9" ht="15.75" customHeight="1" x14ac:dyDescent="0.25">
      <c r="A425" s="87"/>
      <c r="C425" s="86"/>
      <c r="D425" s="87"/>
      <c r="E425" s="87"/>
      <c r="F425" s="87"/>
      <c r="G425" s="87"/>
      <c r="H425" s="87"/>
      <c r="I425" s="87"/>
    </row>
    <row r="426" spans="1:9" ht="15.75" customHeight="1" x14ac:dyDescent="0.25">
      <c r="A426" s="87"/>
      <c r="C426" s="86"/>
      <c r="D426" s="87"/>
      <c r="E426" s="87"/>
      <c r="F426" s="87"/>
      <c r="G426" s="87"/>
      <c r="H426" s="87"/>
      <c r="I426" s="87"/>
    </row>
    <row r="427" spans="1:9" ht="15.75" customHeight="1" x14ac:dyDescent="0.25">
      <c r="A427" s="87"/>
      <c r="C427" s="86"/>
      <c r="D427" s="87"/>
      <c r="E427" s="87"/>
      <c r="F427" s="87"/>
      <c r="G427" s="87"/>
      <c r="H427" s="87"/>
      <c r="I427" s="87"/>
    </row>
    <row r="428" spans="1:9" ht="15.75" customHeight="1" x14ac:dyDescent="0.25">
      <c r="A428" s="87"/>
      <c r="C428" s="86"/>
      <c r="D428" s="87"/>
      <c r="E428" s="87"/>
      <c r="F428" s="87"/>
      <c r="G428" s="87"/>
      <c r="H428" s="87"/>
      <c r="I428" s="87"/>
    </row>
    <row r="429" spans="1:9" ht="15.75" customHeight="1" x14ac:dyDescent="0.25">
      <c r="A429" s="87"/>
      <c r="C429" s="86"/>
      <c r="D429" s="87"/>
      <c r="E429" s="87"/>
      <c r="F429" s="87"/>
      <c r="G429" s="87"/>
      <c r="H429" s="87"/>
      <c r="I429" s="87"/>
    </row>
    <row r="430" spans="1:9" ht="15.75" customHeight="1" x14ac:dyDescent="0.25">
      <c r="A430" s="87"/>
      <c r="C430" s="86"/>
      <c r="D430" s="87"/>
      <c r="E430" s="87"/>
      <c r="F430" s="87"/>
      <c r="G430" s="87"/>
      <c r="H430" s="87"/>
      <c r="I430" s="87"/>
    </row>
    <row r="431" spans="1:9" ht="15.75" customHeight="1" x14ac:dyDescent="0.25">
      <c r="A431" s="87"/>
      <c r="C431" s="86"/>
      <c r="D431" s="87"/>
      <c r="E431" s="87"/>
      <c r="F431" s="87"/>
      <c r="G431" s="87"/>
      <c r="H431" s="87"/>
      <c r="I431" s="87"/>
    </row>
    <row r="432" spans="1:9" ht="15.75" customHeight="1" x14ac:dyDescent="0.25">
      <c r="A432" s="87"/>
      <c r="C432" s="86"/>
      <c r="D432" s="87"/>
      <c r="E432" s="87"/>
      <c r="F432" s="87"/>
      <c r="G432" s="87"/>
      <c r="H432" s="87"/>
      <c r="I432" s="87"/>
    </row>
    <row r="433" spans="1:9" ht="15.75" customHeight="1" x14ac:dyDescent="0.25">
      <c r="A433" s="87"/>
      <c r="C433" s="86"/>
      <c r="D433" s="87"/>
      <c r="E433" s="87"/>
      <c r="F433" s="87"/>
      <c r="G433" s="87"/>
      <c r="H433" s="87"/>
      <c r="I433" s="87"/>
    </row>
    <row r="434" spans="1:9" ht="15.75" customHeight="1" x14ac:dyDescent="0.25">
      <c r="A434" s="87"/>
      <c r="C434" s="86"/>
      <c r="D434" s="87"/>
      <c r="E434" s="87"/>
      <c r="F434" s="87"/>
      <c r="G434" s="87"/>
      <c r="H434" s="87"/>
      <c r="I434" s="87"/>
    </row>
    <row r="435" spans="1:9" ht="15.75" customHeight="1" x14ac:dyDescent="0.25">
      <c r="A435" s="87"/>
      <c r="C435" s="86"/>
      <c r="D435" s="87"/>
      <c r="E435" s="87"/>
      <c r="F435" s="87"/>
      <c r="G435" s="87"/>
      <c r="H435" s="87"/>
      <c r="I435" s="87"/>
    </row>
    <row r="436" spans="1:9" ht="15.75" customHeight="1" x14ac:dyDescent="0.25">
      <c r="A436" s="87"/>
      <c r="C436" s="86"/>
      <c r="D436" s="87"/>
      <c r="E436" s="87"/>
      <c r="F436" s="87"/>
      <c r="G436" s="87"/>
      <c r="H436" s="87"/>
      <c r="I436" s="87"/>
    </row>
    <row r="437" spans="1:9" ht="15.75" customHeight="1" x14ac:dyDescent="0.25">
      <c r="A437" s="87"/>
      <c r="C437" s="86"/>
      <c r="D437" s="87"/>
      <c r="E437" s="87"/>
      <c r="F437" s="87"/>
      <c r="G437" s="87"/>
      <c r="H437" s="87"/>
      <c r="I437" s="87"/>
    </row>
    <row r="438" spans="1:9" ht="15.75" customHeight="1" x14ac:dyDescent="0.25">
      <c r="A438" s="87"/>
      <c r="C438" s="86"/>
      <c r="D438" s="87"/>
      <c r="E438" s="87"/>
      <c r="F438" s="87"/>
      <c r="G438" s="87"/>
      <c r="H438" s="87"/>
      <c r="I438" s="87"/>
    </row>
    <row r="439" spans="1:9" ht="15.75" customHeight="1" x14ac:dyDescent="0.25">
      <c r="A439" s="87"/>
      <c r="C439" s="86"/>
      <c r="D439" s="87"/>
      <c r="E439" s="87"/>
      <c r="F439" s="87"/>
      <c r="G439" s="87"/>
      <c r="H439" s="87"/>
      <c r="I439" s="87"/>
    </row>
    <row r="440" spans="1:9" ht="15.75" customHeight="1" x14ac:dyDescent="0.25">
      <c r="A440" s="87"/>
      <c r="C440" s="86"/>
      <c r="D440" s="87"/>
      <c r="E440" s="87"/>
      <c r="F440" s="87"/>
      <c r="G440" s="87"/>
      <c r="H440" s="87"/>
      <c r="I440" s="87"/>
    </row>
    <row r="441" spans="1:9" ht="15.75" customHeight="1" x14ac:dyDescent="0.25">
      <c r="A441" s="87"/>
      <c r="C441" s="86"/>
      <c r="D441" s="87"/>
      <c r="E441" s="87"/>
      <c r="F441" s="87"/>
      <c r="G441" s="87"/>
      <c r="H441" s="87"/>
      <c r="I441" s="87"/>
    </row>
    <row r="442" spans="1:9" ht="15.75" customHeight="1" x14ac:dyDescent="0.25">
      <c r="A442" s="87"/>
      <c r="C442" s="86"/>
      <c r="D442" s="87"/>
      <c r="E442" s="87"/>
      <c r="F442" s="87"/>
      <c r="G442" s="87"/>
      <c r="H442" s="87"/>
      <c r="I442" s="87"/>
    </row>
    <row r="443" spans="1:9" ht="15.75" customHeight="1" x14ac:dyDescent="0.25">
      <c r="A443" s="87"/>
      <c r="C443" s="86"/>
      <c r="D443" s="87"/>
      <c r="E443" s="87"/>
      <c r="F443" s="87"/>
      <c r="G443" s="87"/>
      <c r="H443" s="87"/>
      <c r="I443" s="87"/>
    </row>
    <row r="444" spans="1:9" ht="15.75" customHeight="1" x14ac:dyDescent="0.25">
      <c r="A444" s="87"/>
      <c r="C444" s="86"/>
      <c r="D444" s="87"/>
      <c r="E444" s="87"/>
      <c r="F444" s="87"/>
      <c r="G444" s="87"/>
      <c r="H444" s="87"/>
      <c r="I444" s="87"/>
    </row>
    <row r="445" spans="1:9" ht="15.75" customHeight="1" x14ac:dyDescent="0.25">
      <c r="A445" s="87"/>
      <c r="C445" s="86"/>
      <c r="D445" s="87"/>
      <c r="E445" s="87"/>
      <c r="F445" s="87"/>
      <c r="G445" s="87"/>
      <c r="H445" s="87"/>
      <c r="I445" s="87"/>
    </row>
    <row r="446" spans="1:9" ht="15.75" customHeight="1" x14ac:dyDescent="0.25">
      <c r="A446" s="87"/>
      <c r="C446" s="86"/>
      <c r="D446" s="87"/>
      <c r="E446" s="87"/>
      <c r="F446" s="87"/>
      <c r="G446" s="87"/>
      <c r="H446" s="87"/>
      <c r="I446" s="87"/>
    </row>
    <row r="447" spans="1:9" ht="15.75" customHeight="1" x14ac:dyDescent="0.25">
      <c r="A447" s="87"/>
      <c r="C447" s="86"/>
      <c r="D447" s="87"/>
      <c r="E447" s="87"/>
      <c r="F447" s="87"/>
      <c r="G447" s="87"/>
      <c r="H447" s="87"/>
      <c r="I447" s="87"/>
    </row>
    <row r="448" spans="1:9" ht="15.75" customHeight="1" x14ac:dyDescent="0.25">
      <c r="A448" s="87"/>
      <c r="C448" s="86"/>
      <c r="D448" s="87"/>
      <c r="E448" s="87"/>
      <c r="F448" s="87"/>
      <c r="G448" s="87"/>
      <c r="H448" s="87"/>
      <c r="I448" s="87"/>
    </row>
    <row r="449" spans="1:9" ht="15.75" customHeight="1" x14ac:dyDescent="0.25">
      <c r="A449" s="87"/>
      <c r="C449" s="86"/>
      <c r="D449" s="87"/>
      <c r="E449" s="87"/>
      <c r="F449" s="87"/>
      <c r="G449" s="87"/>
      <c r="H449" s="87"/>
      <c r="I449" s="87"/>
    </row>
    <row r="450" spans="1:9" ht="15.75" customHeight="1" x14ac:dyDescent="0.25">
      <c r="A450" s="87"/>
      <c r="C450" s="86"/>
      <c r="D450" s="87"/>
      <c r="E450" s="87"/>
      <c r="F450" s="87"/>
      <c r="G450" s="87"/>
      <c r="H450" s="87"/>
      <c r="I450" s="87"/>
    </row>
    <row r="451" spans="1:9" ht="15.75" customHeight="1" x14ac:dyDescent="0.25">
      <c r="A451" s="87"/>
      <c r="C451" s="86"/>
      <c r="D451" s="87"/>
      <c r="E451" s="87"/>
      <c r="F451" s="87"/>
      <c r="G451" s="87"/>
      <c r="H451" s="87"/>
      <c r="I451" s="87"/>
    </row>
    <row r="452" spans="1:9" ht="15.75" customHeight="1" x14ac:dyDescent="0.25">
      <c r="A452" s="87"/>
      <c r="C452" s="86"/>
      <c r="D452" s="87"/>
      <c r="E452" s="87"/>
      <c r="F452" s="87"/>
      <c r="G452" s="87"/>
      <c r="H452" s="87"/>
      <c r="I452" s="87"/>
    </row>
    <row r="453" spans="1:9" ht="15.75" customHeight="1" x14ac:dyDescent="0.25">
      <c r="A453" s="87"/>
      <c r="C453" s="86"/>
      <c r="D453" s="87"/>
      <c r="E453" s="87"/>
      <c r="F453" s="87"/>
      <c r="G453" s="87"/>
      <c r="H453" s="87"/>
      <c r="I453" s="87"/>
    </row>
    <row r="454" spans="1:9" ht="15.75" customHeight="1" x14ac:dyDescent="0.25">
      <c r="A454" s="87"/>
      <c r="C454" s="86"/>
      <c r="D454" s="87"/>
      <c r="E454" s="87"/>
      <c r="F454" s="87"/>
      <c r="G454" s="87"/>
      <c r="H454" s="87"/>
      <c r="I454" s="87"/>
    </row>
    <row r="455" spans="1:9" ht="15.75" customHeight="1" x14ac:dyDescent="0.25">
      <c r="A455" s="87"/>
      <c r="C455" s="86"/>
      <c r="D455" s="87"/>
      <c r="E455" s="87"/>
      <c r="F455" s="87"/>
      <c r="G455" s="87"/>
      <c r="H455" s="87"/>
      <c r="I455" s="87"/>
    </row>
    <row r="456" spans="1:9" ht="15.75" customHeight="1" x14ac:dyDescent="0.25">
      <c r="A456" s="87"/>
      <c r="C456" s="86"/>
      <c r="D456" s="87"/>
      <c r="E456" s="87"/>
      <c r="F456" s="87"/>
      <c r="G456" s="87"/>
      <c r="H456" s="87"/>
      <c r="I456" s="87"/>
    </row>
    <row r="457" spans="1:9" ht="15.75" customHeight="1" x14ac:dyDescent="0.25">
      <c r="A457" s="87"/>
      <c r="C457" s="86"/>
      <c r="D457" s="87"/>
      <c r="E457" s="87"/>
      <c r="F457" s="87"/>
      <c r="G457" s="87"/>
      <c r="H457" s="87"/>
      <c r="I457" s="87"/>
    </row>
    <row r="458" spans="1:9" ht="15.75" customHeight="1" x14ac:dyDescent="0.25">
      <c r="A458" s="87"/>
      <c r="C458" s="86"/>
      <c r="D458" s="87"/>
      <c r="E458" s="87"/>
      <c r="F458" s="87"/>
      <c r="G458" s="87"/>
      <c r="H458" s="87"/>
      <c r="I458" s="87"/>
    </row>
    <row r="459" spans="1:9" ht="15.75" customHeight="1" x14ac:dyDescent="0.25">
      <c r="A459" s="87"/>
      <c r="C459" s="86"/>
      <c r="D459" s="87"/>
      <c r="E459" s="87"/>
      <c r="F459" s="87"/>
      <c r="G459" s="87"/>
      <c r="H459" s="87"/>
      <c r="I459" s="87"/>
    </row>
    <row r="460" spans="1:9" ht="15.75" customHeight="1" x14ac:dyDescent="0.25">
      <c r="A460" s="87"/>
      <c r="C460" s="86"/>
      <c r="D460" s="87"/>
      <c r="E460" s="87"/>
      <c r="F460" s="87"/>
      <c r="G460" s="87"/>
      <c r="H460" s="87"/>
      <c r="I460" s="87"/>
    </row>
    <row r="461" spans="1:9" ht="15.75" customHeight="1" x14ac:dyDescent="0.25">
      <c r="A461" s="87"/>
      <c r="C461" s="86"/>
      <c r="D461" s="87"/>
      <c r="E461" s="87"/>
      <c r="F461" s="87"/>
      <c r="G461" s="87"/>
      <c r="H461" s="87"/>
      <c r="I461" s="87"/>
    </row>
    <row r="462" spans="1:9" ht="15.75" customHeight="1" x14ac:dyDescent="0.25">
      <c r="A462" s="87"/>
      <c r="C462" s="86"/>
      <c r="D462" s="87"/>
      <c r="E462" s="87"/>
      <c r="F462" s="87"/>
      <c r="G462" s="87"/>
      <c r="H462" s="87"/>
      <c r="I462" s="87"/>
    </row>
    <row r="463" spans="1:9" ht="15.75" customHeight="1" x14ac:dyDescent="0.25">
      <c r="A463" s="87"/>
      <c r="C463" s="86"/>
      <c r="D463" s="87"/>
      <c r="E463" s="87"/>
      <c r="F463" s="87"/>
      <c r="G463" s="87"/>
      <c r="H463" s="87"/>
      <c r="I463" s="87"/>
    </row>
    <row r="464" spans="1:9" ht="15.75" customHeight="1" x14ac:dyDescent="0.25">
      <c r="A464" s="87"/>
      <c r="C464" s="86"/>
      <c r="D464" s="87"/>
      <c r="E464" s="87"/>
      <c r="F464" s="87"/>
      <c r="G464" s="87"/>
      <c r="H464" s="87"/>
      <c r="I464" s="87"/>
    </row>
    <row r="465" spans="1:9" ht="15.75" customHeight="1" x14ac:dyDescent="0.25">
      <c r="A465" s="87"/>
      <c r="C465" s="86"/>
      <c r="D465" s="87"/>
      <c r="E465" s="87"/>
      <c r="F465" s="87"/>
      <c r="G465" s="87"/>
      <c r="H465" s="87"/>
      <c r="I465" s="87"/>
    </row>
    <row r="466" spans="1:9" ht="15.75" customHeight="1" x14ac:dyDescent="0.25">
      <c r="A466" s="87"/>
      <c r="C466" s="86"/>
      <c r="D466" s="87"/>
      <c r="E466" s="87"/>
      <c r="F466" s="87"/>
      <c r="G466" s="87"/>
      <c r="H466" s="87"/>
      <c r="I466" s="87"/>
    </row>
    <row r="467" spans="1:9" ht="15.75" customHeight="1" x14ac:dyDescent="0.25">
      <c r="A467" s="87"/>
      <c r="C467" s="86"/>
      <c r="D467" s="87"/>
      <c r="E467" s="87"/>
      <c r="F467" s="87"/>
      <c r="G467" s="87"/>
      <c r="H467" s="87"/>
      <c r="I467" s="87"/>
    </row>
    <row r="468" spans="1:9" ht="15.75" customHeight="1" x14ac:dyDescent="0.25">
      <c r="A468" s="87"/>
      <c r="C468" s="86"/>
      <c r="D468" s="87"/>
      <c r="E468" s="87"/>
      <c r="F468" s="87"/>
      <c r="G468" s="87"/>
      <c r="H468" s="87"/>
      <c r="I468" s="87"/>
    </row>
    <row r="469" spans="1:9" ht="15.75" customHeight="1" x14ac:dyDescent="0.25">
      <c r="A469" s="87"/>
      <c r="C469" s="86"/>
      <c r="D469" s="87"/>
      <c r="E469" s="87"/>
      <c r="F469" s="87"/>
      <c r="G469" s="87"/>
      <c r="H469" s="87"/>
      <c r="I469" s="87"/>
    </row>
    <row r="470" spans="1:9" ht="15.75" customHeight="1" x14ac:dyDescent="0.25">
      <c r="A470" s="87"/>
      <c r="C470" s="86"/>
      <c r="D470" s="87"/>
      <c r="E470" s="87"/>
      <c r="F470" s="87"/>
      <c r="G470" s="87"/>
      <c r="H470" s="87"/>
      <c r="I470" s="87"/>
    </row>
    <row r="471" spans="1:9" ht="15.75" customHeight="1" x14ac:dyDescent="0.25">
      <c r="A471" s="87"/>
      <c r="C471" s="86"/>
      <c r="D471" s="87"/>
      <c r="E471" s="87"/>
      <c r="F471" s="87"/>
      <c r="G471" s="87"/>
      <c r="H471" s="87"/>
      <c r="I471" s="87"/>
    </row>
    <row r="472" spans="1:9" ht="15.75" customHeight="1" x14ac:dyDescent="0.25">
      <c r="A472" s="87"/>
      <c r="C472" s="86"/>
      <c r="D472" s="87"/>
      <c r="E472" s="87"/>
      <c r="F472" s="87"/>
      <c r="G472" s="87"/>
      <c r="H472" s="87"/>
      <c r="I472" s="87"/>
    </row>
    <row r="473" spans="1:9" ht="15.75" customHeight="1" x14ac:dyDescent="0.25">
      <c r="A473" s="87"/>
      <c r="C473" s="86"/>
      <c r="D473" s="87"/>
      <c r="E473" s="87"/>
      <c r="F473" s="87"/>
      <c r="G473" s="87"/>
      <c r="H473" s="87"/>
      <c r="I473" s="87"/>
    </row>
    <row r="474" spans="1:9" ht="15.75" customHeight="1" x14ac:dyDescent="0.25">
      <c r="A474" s="87"/>
      <c r="C474" s="86"/>
      <c r="D474" s="87"/>
      <c r="E474" s="87"/>
      <c r="F474" s="87"/>
      <c r="G474" s="87"/>
      <c r="H474" s="87"/>
      <c r="I474" s="87"/>
    </row>
    <row r="475" spans="1:9" ht="15.75" customHeight="1" x14ac:dyDescent="0.25">
      <c r="A475" s="87"/>
      <c r="C475" s="86"/>
      <c r="D475" s="87"/>
      <c r="E475" s="87"/>
      <c r="F475" s="87"/>
      <c r="G475" s="87"/>
      <c r="H475" s="87"/>
      <c r="I475" s="87"/>
    </row>
    <row r="476" spans="1:9" ht="15.75" customHeight="1" x14ac:dyDescent="0.25">
      <c r="A476" s="87"/>
      <c r="C476" s="86"/>
      <c r="D476" s="87"/>
      <c r="E476" s="87"/>
      <c r="F476" s="87"/>
      <c r="G476" s="87"/>
      <c r="H476" s="87"/>
      <c r="I476" s="87"/>
    </row>
    <row r="477" spans="1:9" ht="15.75" customHeight="1" x14ac:dyDescent="0.25">
      <c r="A477" s="87"/>
      <c r="C477" s="86"/>
      <c r="D477" s="87"/>
      <c r="E477" s="87"/>
      <c r="F477" s="87"/>
      <c r="G477" s="87"/>
      <c r="H477" s="87"/>
      <c r="I477" s="87"/>
    </row>
    <row r="478" spans="1:9" ht="15.75" customHeight="1" x14ac:dyDescent="0.25">
      <c r="A478" s="87"/>
      <c r="C478" s="86"/>
      <c r="D478" s="87"/>
      <c r="E478" s="87"/>
      <c r="F478" s="87"/>
      <c r="G478" s="87"/>
      <c r="H478" s="87"/>
      <c r="I478" s="87"/>
    </row>
    <row r="479" spans="1:9" ht="15.75" customHeight="1" x14ac:dyDescent="0.25">
      <c r="A479" s="87"/>
      <c r="C479" s="86"/>
      <c r="D479" s="87"/>
      <c r="E479" s="87"/>
      <c r="F479" s="87"/>
      <c r="G479" s="87"/>
      <c r="H479" s="87"/>
      <c r="I479" s="87"/>
    </row>
    <row r="480" spans="1:9" ht="15.75" customHeight="1" x14ac:dyDescent="0.25">
      <c r="A480" s="87"/>
      <c r="C480" s="86"/>
      <c r="D480" s="87"/>
      <c r="E480" s="87"/>
      <c r="F480" s="87"/>
      <c r="G480" s="87"/>
      <c r="H480" s="87"/>
      <c r="I480" s="87"/>
    </row>
    <row r="481" spans="1:9" ht="15.75" customHeight="1" x14ac:dyDescent="0.25">
      <c r="A481" s="87"/>
      <c r="C481" s="86"/>
      <c r="D481" s="87"/>
      <c r="E481" s="87"/>
      <c r="F481" s="87"/>
      <c r="G481" s="87"/>
      <c r="H481" s="87"/>
      <c r="I481" s="87"/>
    </row>
    <row r="482" spans="1:9" ht="15.75" customHeight="1" x14ac:dyDescent="0.25">
      <c r="A482" s="87"/>
      <c r="C482" s="86"/>
      <c r="D482" s="87"/>
      <c r="E482" s="87"/>
      <c r="F482" s="87"/>
      <c r="G482" s="87"/>
      <c r="H482" s="87"/>
      <c r="I482" s="87"/>
    </row>
    <row r="483" spans="1:9" ht="15.75" customHeight="1" x14ac:dyDescent="0.25">
      <c r="A483" s="87"/>
      <c r="C483" s="86"/>
      <c r="D483" s="87"/>
      <c r="E483" s="87"/>
      <c r="F483" s="87"/>
      <c r="G483" s="87"/>
      <c r="H483" s="87"/>
      <c r="I483" s="87"/>
    </row>
    <row r="484" spans="1:9" ht="15.75" customHeight="1" x14ac:dyDescent="0.25">
      <c r="A484" s="87"/>
      <c r="C484" s="86"/>
      <c r="D484" s="87"/>
      <c r="E484" s="87"/>
      <c r="F484" s="87"/>
      <c r="G484" s="87"/>
      <c r="H484" s="87"/>
      <c r="I484" s="87"/>
    </row>
    <row r="485" spans="1:9" ht="15.75" customHeight="1" x14ac:dyDescent="0.25">
      <c r="A485" s="87"/>
      <c r="C485" s="86"/>
      <c r="D485" s="87"/>
      <c r="E485" s="87"/>
      <c r="F485" s="87"/>
      <c r="G485" s="87"/>
      <c r="H485" s="87"/>
      <c r="I485" s="87"/>
    </row>
    <row r="486" spans="1:9" ht="15.75" customHeight="1" x14ac:dyDescent="0.25">
      <c r="A486" s="87"/>
      <c r="C486" s="86"/>
      <c r="D486" s="87"/>
      <c r="E486" s="87"/>
      <c r="F486" s="87"/>
      <c r="G486" s="87"/>
      <c r="H486" s="87"/>
      <c r="I486" s="87"/>
    </row>
    <row r="487" spans="1:9" ht="15.75" customHeight="1" x14ac:dyDescent="0.25">
      <c r="A487" s="87"/>
      <c r="C487" s="86"/>
      <c r="D487" s="87"/>
      <c r="E487" s="87"/>
      <c r="F487" s="87"/>
      <c r="G487" s="87"/>
      <c r="H487" s="87"/>
      <c r="I487" s="87"/>
    </row>
    <row r="488" spans="1:9" ht="15.75" customHeight="1" x14ac:dyDescent="0.25">
      <c r="A488" s="87"/>
      <c r="C488" s="86"/>
      <c r="D488" s="87"/>
      <c r="E488" s="87"/>
      <c r="F488" s="87"/>
      <c r="G488" s="87"/>
      <c r="H488" s="87"/>
      <c r="I488" s="87"/>
    </row>
    <row r="489" spans="1:9" ht="15.75" customHeight="1" x14ac:dyDescent="0.25">
      <c r="A489" s="87"/>
      <c r="C489" s="86"/>
      <c r="D489" s="87"/>
      <c r="E489" s="87"/>
      <c r="F489" s="87"/>
      <c r="G489" s="87"/>
      <c r="H489" s="87"/>
      <c r="I489" s="87"/>
    </row>
    <row r="490" spans="1:9" ht="15.75" customHeight="1" x14ac:dyDescent="0.25">
      <c r="A490" s="87"/>
      <c r="C490" s="86"/>
      <c r="D490" s="87"/>
      <c r="E490" s="87"/>
      <c r="F490" s="87"/>
      <c r="G490" s="87"/>
      <c r="H490" s="87"/>
      <c r="I490" s="87"/>
    </row>
    <row r="491" spans="1:9" ht="15.75" customHeight="1" x14ac:dyDescent="0.25">
      <c r="A491" s="87"/>
      <c r="C491" s="86"/>
      <c r="D491" s="87"/>
      <c r="E491" s="87"/>
      <c r="F491" s="87"/>
      <c r="G491" s="87"/>
      <c r="H491" s="87"/>
      <c r="I491" s="87"/>
    </row>
    <row r="492" spans="1:9" ht="15.75" customHeight="1" x14ac:dyDescent="0.25">
      <c r="A492" s="87"/>
      <c r="C492" s="86"/>
      <c r="D492" s="87"/>
      <c r="E492" s="87"/>
      <c r="F492" s="87"/>
      <c r="G492" s="87"/>
      <c r="H492" s="87"/>
      <c r="I492" s="87"/>
    </row>
    <row r="493" spans="1:9" ht="15.75" customHeight="1" x14ac:dyDescent="0.25">
      <c r="A493" s="87"/>
      <c r="C493" s="86"/>
      <c r="D493" s="87"/>
      <c r="E493" s="87"/>
      <c r="F493" s="87"/>
      <c r="G493" s="87"/>
      <c r="H493" s="87"/>
      <c r="I493" s="87"/>
    </row>
    <row r="494" spans="1:9" ht="15.75" customHeight="1" x14ac:dyDescent="0.25">
      <c r="A494" s="87"/>
      <c r="C494" s="86"/>
      <c r="D494" s="87"/>
      <c r="E494" s="87"/>
      <c r="F494" s="87"/>
      <c r="G494" s="87"/>
      <c r="H494" s="87"/>
      <c r="I494" s="87"/>
    </row>
    <row r="495" spans="1:9" ht="15.75" customHeight="1" x14ac:dyDescent="0.25">
      <c r="A495" s="87"/>
      <c r="C495" s="86"/>
      <c r="D495" s="87"/>
      <c r="E495" s="87"/>
      <c r="F495" s="87"/>
      <c r="G495" s="87"/>
      <c r="H495" s="87"/>
      <c r="I495" s="87"/>
    </row>
    <row r="496" spans="1:9" ht="15.75" customHeight="1" x14ac:dyDescent="0.25">
      <c r="A496" s="87"/>
      <c r="C496" s="86"/>
      <c r="D496" s="87"/>
      <c r="E496" s="87"/>
      <c r="F496" s="87"/>
      <c r="G496" s="87"/>
      <c r="H496" s="87"/>
      <c r="I496" s="87"/>
    </row>
    <row r="497" spans="1:9" ht="15.75" customHeight="1" x14ac:dyDescent="0.25">
      <c r="A497" s="87"/>
      <c r="C497" s="86"/>
      <c r="D497" s="87"/>
      <c r="E497" s="87"/>
      <c r="F497" s="87"/>
      <c r="G497" s="87"/>
      <c r="H497" s="87"/>
      <c r="I497" s="87"/>
    </row>
    <row r="498" spans="1:9" ht="15.75" customHeight="1" x14ac:dyDescent="0.25">
      <c r="A498" s="87"/>
      <c r="C498" s="86"/>
      <c r="D498" s="87"/>
      <c r="E498" s="87"/>
      <c r="F498" s="87"/>
      <c r="G498" s="87"/>
      <c r="H498" s="87"/>
      <c r="I498" s="87"/>
    </row>
    <row r="499" spans="1:9" ht="15.75" customHeight="1" x14ac:dyDescent="0.25">
      <c r="A499" s="87"/>
      <c r="C499" s="86"/>
      <c r="D499" s="87"/>
      <c r="E499" s="87"/>
      <c r="F499" s="87"/>
      <c r="G499" s="87"/>
      <c r="H499" s="87"/>
      <c r="I499" s="87"/>
    </row>
    <row r="500" spans="1:9" ht="15.75" customHeight="1" x14ac:dyDescent="0.25">
      <c r="A500" s="87"/>
      <c r="C500" s="86"/>
      <c r="D500" s="87"/>
      <c r="E500" s="87"/>
      <c r="F500" s="87"/>
      <c r="G500" s="87"/>
      <c r="H500" s="87"/>
      <c r="I500" s="87"/>
    </row>
    <row r="501" spans="1:9" ht="15.75" customHeight="1" x14ac:dyDescent="0.25">
      <c r="A501" s="87"/>
      <c r="C501" s="86"/>
      <c r="D501" s="87"/>
      <c r="E501" s="87"/>
      <c r="F501" s="87"/>
      <c r="G501" s="87"/>
      <c r="H501" s="87"/>
      <c r="I501" s="87"/>
    </row>
    <row r="502" spans="1:9" ht="15.75" customHeight="1" x14ac:dyDescent="0.25">
      <c r="A502" s="87"/>
      <c r="C502" s="86"/>
      <c r="D502" s="87"/>
      <c r="E502" s="87"/>
      <c r="F502" s="87"/>
      <c r="G502" s="87"/>
      <c r="H502" s="87"/>
      <c r="I502" s="87"/>
    </row>
    <row r="503" spans="1:9" ht="15.75" customHeight="1" x14ac:dyDescent="0.25">
      <c r="A503" s="87"/>
      <c r="C503" s="86"/>
      <c r="D503" s="87"/>
      <c r="E503" s="87"/>
      <c r="F503" s="87"/>
      <c r="G503" s="87"/>
      <c r="H503" s="87"/>
      <c r="I503" s="87"/>
    </row>
    <row r="504" spans="1:9" ht="15.75" customHeight="1" x14ac:dyDescent="0.25">
      <c r="A504" s="87"/>
      <c r="C504" s="86"/>
      <c r="D504" s="87"/>
      <c r="E504" s="87"/>
      <c r="F504" s="87"/>
      <c r="G504" s="87"/>
      <c r="H504" s="87"/>
      <c r="I504" s="87"/>
    </row>
    <row r="505" spans="1:9" ht="15.75" customHeight="1" x14ac:dyDescent="0.25">
      <c r="A505" s="87"/>
      <c r="C505" s="86"/>
      <c r="D505" s="87"/>
      <c r="E505" s="87"/>
      <c r="F505" s="87"/>
      <c r="G505" s="87"/>
      <c r="H505" s="87"/>
      <c r="I505" s="87"/>
    </row>
    <row r="506" spans="1:9" ht="15.75" customHeight="1" x14ac:dyDescent="0.25">
      <c r="A506" s="87"/>
      <c r="C506" s="86"/>
      <c r="D506" s="87"/>
      <c r="E506" s="87"/>
      <c r="F506" s="87"/>
      <c r="G506" s="87"/>
      <c r="H506" s="87"/>
      <c r="I506" s="87"/>
    </row>
    <row r="507" spans="1:9" ht="15.75" customHeight="1" x14ac:dyDescent="0.25">
      <c r="A507" s="87"/>
      <c r="C507" s="86"/>
      <c r="D507" s="87"/>
      <c r="E507" s="87"/>
      <c r="F507" s="87"/>
      <c r="G507" s="87"/>
      <c r="H507" s="87"/>
      <c r="I507" s="87"/>
    </row>
    <row r="508" spans="1:9" ht="15.75" customHeight="1" x14ac:dyDescent="0.25">
      <c r="A508" s="87"/>
      <c r="C508" s="86"/>
      <c r="D508" s="87"/>
      <c r="E508" s="87"/>
      <c r="F508" s="87"/>
      <c r="G508" s="87"/>
      <c r="H508" s="87"/>
      <c r="I508" s="87"/>
    </row>
    <row r="509" spans="1:9" ht="15.75" customHeight="1" x14ac:dyDescent="0.25">
      <c r="A509" s="87"/>
      <c r="C509" s="86"/>
      <c r="D509" s="87"/>
      <c r="E509" s="87"/>
      <c r="F509" s="87"/>
      <c r="G509" s="87"/>
      <c r="H509" s="87"/>
      <c r="I509" s="87"/>
    </row>
    <row r="510" spans="1:9" ht="15.75" customHeight="1" x14ac:dyDescent="0.25">
      <c r="A510" s="87"/>
      <c r="C510" s="86"/>
      <c r="D510" s="87"/>
      <c r="E510" s="87"/>
      <c r="F510" s="87"/>
      <c r="G510" s="87"/>
      <c r="H510" s="87"/>
      <c r="I510" s="87"/>
    </row>
    <row r="511" spans="1:9" ht="15.75" customHeight="1" x14ac:dyDescent="0.25">
      <c r="A511" s="87"/>
      <c r="C511" s="86"/>
      <c r="D511" s="87"/>
      <c r="E511" s="87"/>
      <c r="F511" s="87"/>
      <c r="G511" s="87"/>
      <c r="H511" s="87"/>
      <c r="I511" s="87"/>
    </row>
    <row r="512" spans="1:9" ht="15.75" customHeight="1" x14ac:dyDescent="0.25">
      <c r="A512" s="87"/>
      <c r="C512" s="86"/>
      <c r="D512" s="87"/>
      <c r="E512" s="87"/>
      <c r="F512" s="87"/>
      <c r="G512" s="87"/>
      <c r="H512" s="87"/>
      <c r="I512" s="87"/>
    </row>
    <row r="513" spans="1:9" ht="15.75" customHeight="1" x14ac:dyDescent="0.25">
      <c r="A513" s="87"/>
      <c r="C513" s="86"/>
      <c r="D513" s="87"/>
      <c r="E513" s="87"/>
      <c r="F513" s="87"/>
      <c r="G513" s="87"/>
      <c r="H513" s="87"/>
      <c r="I513" s="87"/>
    </row>
    <row r="514" spans="1:9" ht="15.75" customHeight="1" x14ac:dyDescent="0.25">
      <c r="A514" s="87"/>
      <c r="C514" s="86"/>
      <c r="D514" s="87"/>
      <c r="E514" s="87"/>
      <c r="F514" s="87"/>
      <c r="G514" s="87"/>
      <c r="H514" s="87"/>
      <c r="I514" s="87"/>
    </row>
    <row r="515" spans="1:9" ht="15.75" customHeight="1" x14ac:dyDescent="0.25">
      <c r="A515" s="87"/>
      <c r="C515" s="86"/>
      <c r="D515" s="87"/>
      <c r="E515" s="87"/>
      <c r="F515" s="87"/>
      <c r="G515" s="87"/>
      <c r="H515" s="87"/>
      <c r="I515" s="87"/>
    </row>
    <row r="516" spans="1:9" ht="15.75" customHeight="1" x14ac:dyDescent="0.25">
      <c r="A516" s="87"/>
      <c r="C516" s="86"/>
      <c r="D516" s="87"/>
      <c r="E516" s="87"/>
      <c r="F516" s="87"/>
      <c r="G516" s="87"/>
      <c r="H516" s="87"/>
      <c r="I516" s="87"/>
    </row>
    <row r="517" spans="1:9" ht="15.75" customHeight="1" x14ac:dyDescent="0.25">
      <c r="A517" s="87"/>
      <c r="C517" s="86"/>
      <c r="D517" s="87"/>
      <c r="E517" s="87"/>
      <c r="F517" s="87"/>
      <c r="G517" s="87"/>
      <c r="H517" s="87"/>
      <c r="I517" s="87"/>
    </row>
    <row r="518" spans="1:9" ht="15.75" customHeight="1" x14ac:dyDescent="0.25">
      <c r="A518" s="87"/>
      <c r="C518" s="86"/>
      <c r="D518" s="87"/>
      <c r="E518" s="87"/>
      <c r="F518" s="87"/>
      <c r="G518" s="87"/>
      <c r="H518" s="87"/>
      <c r="I518" s="87"/>
    </row>
    <row r="519" spans="1:9" ht="15.75" customHeight="1" x14ac:dyDescent="0.25">
      <c r="A519" s="87"/>
      <c r="C519" s="86"/>
      <c r="D519" s="87"/>
      <c r="E519" s="87"/>
      <c r="F519" s="87"/>
      <c r="G519" s="87"/>
      <c r="H519" s="87"/>
      <c r="I519" s="87"/>
    </row>
    <row r="520" spans="1:9" ht="15.75" customHeight="1" x14ac:dyDescent="0.25">
      <c r="A520" s="87"/>
      <c r="C520" s="86"/>
      <c r="D520" s="87"/>
      <c r="E520" s="87"/>
      <c r="F520" s="87"/>
      <c r="G520" s="87"/>
      <c r="H520" s="87"/>
      <c r="I520" s="87"/>
    </row>
    <row r="521" spans="1:9" ht="15.75" customHeight="1" x14ac:dyDescent="0.25">
      <c r="A521" s="87"/>
      <c r="C521" s="86"/>
      <c r="D521" s="87"/>
      <c r="E521" s="87"/>
      <c r="F521" s="87"/>
      <c r="G521" s="87"/>
      <c r="H521" s="87"/>
      <c r="I521" s="87"/>
    </row>
    <row r="522" spans="1:9" ht="15.75" customHeight="1" x14ac:dyDescent="0.25">
      <c r="A522" s="87"/>
      <c r="C522" s="86"/>
      <c r="D522" s="87"/>
      <c r="E522" s="87"/>
      <c r="F522" s="87"/>
      <c r="G522" s="87"/>
      <c r="H522" s="87"/>
      <c r="I522" s="87"/>
    </row>
    <row r="523" spans="1:9" ht="15.75" customHeight="1" x14ac:dyDescent="0.25">
      <c r="A523" s="87"/>
      <c r="C523" s="86"/>
      <c r="D523" s="87"/>
      <c r="E523" s="87"/>
      <c r="F523" s="87"/>
      <c r="G523" s="87"/>
      <c r="H523" s="87"/>
      <c r="I523" s="87"/>
    </row>
    <row r="524" spans="1:9" ht="15.75" customHeight="1" x14ac:dyDescent="0.25">
      <c r="A524" s="87"/>
      <c r="C524" s="86"/>
      <c r="D524" s="87"/>
      <c r="E524" s="87"/>
      <c r="F524" s="87"/>
      <c r="G524" s="87"/>
      <c r="H524" s="87"/>
      <c r="I524" s="87"/>
    </row>
    <row r="525" spans="1:9" ht="15.75" customHeight="1" x14ac:dyDescent="0.25">
      <c r="A525" s="87"/>
      <c r="C525" s="86"/>
      <c r="D525" s="87"/>
      <c r="E525" s="87"/>
      <c r="F525" s="87"/>
      <c r="G525" s="87"/>
      <c r="H525" s="87"/>
      <c r="I525" s="87"/>
    </row>
    <row r="526" spans="1:9" ht="15.75" customHeight="1" x14ac:dyDescent="0.25">
      <c r="A526" s="87"/>
      <c r="C526" s="86"/>
      <c r="D526" s="87"/>
      <c r="E526" s="87"/>
      <c r="F526" s="87"/>
      <c r="G526" s="87"/>
      <c r="H526" s="87"/>
      <c r="I526" s="87"/>
    </row>
    <row r="527" spans="1:9" ht="15.75" customHeight="1" x14ac:dyDescent="0.25">
      <c r="A527" s="87"/>
      <c r="C527" s="86"/>
      <c r="D527" s="87"/>
      <c r="E527" s="87"/>
      <c r="F527" s="87"/>
      <c r="G527" s="87"/>
      <c r="H527" s="87"/>
      <c r="I527" s="87"/>
    </row>
    <row r="528" spans="1:9" ht="15.75" customHeight="1" x14ac:dyDescent="0.25">
      <c r="A528" s="87"/>
      <c r="C528" s="86"/>
      <c r="D528" s="87"/>
      <c r="E528" s="87"/>
      <c r="F528" s="87"/>
      <c r="G528" s="87"/>
      <c r="H528" s="87"/>
      <c r="I528" s="87"/>
    </row>
    <row r="529" spans="1:9" ht="15.75" customHeight="1" x14ac:dyDescent="0.25">
      <c r="A529" s="87"/>
      <c r="C529" s="86"/>
      <c r="D529" s="87"/>
      <c r="E529" s="87"/>
      <c r="F529" s="87"/>
      <c r="G529" s="87"/>
      <c r="H529" s="87"/>
      <c r="I529" s="87"/>
    </row>
    <row r="530" spans="1:9" ht="15.75" customHeight="1" x14ac:dyDescent="0.25">
      <c r="A530" s="87"/>
      <c r="C530" s="86"/>
      <c r="D530" s="87"/>
      <c r="E530" s="87"/>
      <c r="F530" s="87"/>
      <c r="G530" s="87"/>
      <c r="H530" s="87"/>
      <c r="I530" s="87"/>
    </row>
    <row r="531" spans="1:9" ht="15.75" customHeight="1" x14ac:dyDescent="0.25">
      <c r="A531" s="87"/>
      <c r="C531" s="86"/>
      <c r="D531" s="87"/>
      <c r="E531" s="87"/>
      <c r="F531" s="87"/>
      <c r="G531" s="87"/>
      <c r="H531" s="87"/>
      <c r="I531" s="87"/>
    </row>
    <row r="532" spans="1:9" ht="15.75" customHeight="1" x14ac:dyDescent="0.25">
      <c r="A532" s="87"/>
      <c r="C532" s="86"/>
      <c r="D532" s="87"/>
      <c r="E532" s="87"/>
      <c r="F532" s="87"/>
      <c r="G532" s="87"/>
      <c r="H532" s="87"/>
      <c r="I532" s="87"/>
    </row>
    <row r="533" spans="1:9" ht="15.75" customHeight="1" x14ac:dyDescent="0.25">
      <c r="A533" s="87"/>
      <c r="C533" s="86"/>
      <c r="D533" s="87"/>
      <c r="E533" s="87"/>
      <c r="F533" s="87"/>
      <c r="G533" s="87"/>
      <c r="H533" s="87"/>
      <c r="I533" s="87"/>
    </row>
    <row r="534" spans="1:9" ht="15.75" customHeight="1" x14ac:dyDescent="0.25">
      <c r="A534" s="87"/>
      <c r="C534" s="86"/>
      <c r="D534" s="87"/>
      <c r="E534" s="87"/>
      <c r="F534" s="87"/>
      <c r="G534" s="87"/>
      <c r="H534" s="87"/>
      <c r="I534" s="87"/>
    </row>
    <row r="535" spans="1:9" ht="15.75" customHeight="1" x14ac:dyDescent="0.25">
      <c r="A535" s="87"/>
      <c r="C535" s="86"/>
      <c r="D535" s="87"/>
      <c r="E535" s="87"/>
      <c r="F535" s="87"/>
      <c r="G535" s="87"/>
      <c r="H535" s="87"/>
      <c r="I535" s="87"/>
    </row>
    <row r="536" spans="1:9" ht="15.75" customHeight="1" x14ac:dyDescent="0.25">
      <c r="A536" s="87"/>
      <c r="C536" s="86"/>
      <c r="D536" s="87"/>
      <c r="E536" s="87"/>
      <c r="F536" s="87"/>
      <c r="G536" s="87"/>
      <c r="H536" s="87"/>
      <c r="I536" s="87"/>
    </row>
    <row r="537" spans="1:9" ht="15.75" customHeight="1" x14ac:dyDescent="0.25">
      <c r="A537" s="87"/>
      <c r="C537" s="86"/>
      <c r="D537" s="87"/>
      <c r="E537" s="87"/>
      <c r="F537" s="87"/>
      <c r="G537" s="87"/>
      <c r="H537" s="87"/>
      <c r="I537" s="87"/>
    </row>
    <row r="538" spans="1:9" ht="15.75" customHeight="1" x14ac:dyDescent="0.25">
      <c r="A538" s="87"/>
      <c r="C538" s="86"/>
      <c r="D538" s="87"/>
      <c r="E538" s="87"/>
      <c r="F538" s="87"/>
      <c r="G538" s="87"/>
      <c r="H538" s="87"/>
      <c r="I538" s="87"/>
    </row>
    <row r="539" spans="1:9" ht="15.75" customHeight="1" x14ac:dyDescent="0.25">
      <c r="A539" s="87"/>
      <c r="C539" s="86"/>
      <c r="D539" s="87"/>
      <c r="E539" s="87"/>
      <c r="F539" s="87"/>
      <c r="G539" s="87"/>
      <c r="H539" s="87"/>
      <c r="I539" s="87"/>
    </row>
    <row r="540" spans="1:9" ht="15.75" customHeight="1" x14ac:dyDescent="0.25">
      <c r="A540" s="87"/>
      <c r="C540" s="86"/>
      <c r="D540" s="87"/>
      <c r="E540" s="87"/>
      <c r="F540" s="87"/>
      <c r="G540" s="87"/>
      <c r="H540" s="87"/>
      <c r="I540" s="87"/>
    </row>
    <row r="541" spans="1:9" ht="15.75" customHeight="1" x14ac:dyDescent="0.25">
      <c r="A541" s="87"/>
      <c r="C541" s="86"/>
      <c r="D541" s="87"/>
      <c r="E541" s="87"/>
      <c r="F541" s="87"/>
      <c r="G541" s="87"/>
      <c r="H541" s="87"/>
      <c r="I541" s="87"/>
    </row>
    <row r="542" spans="1:9" ht="15.75" customHeight="1" x14ac:dyDescent="0.25">
      <c r="A542" s="87"/>
      <c r="C542" s="86"/>
      <c r="D542" s="87"/>
      <c r="E542" s="87"/>
      <c r="F542" s="87"/>
      <c r="G542" s="87"/>
      <c r="H542" s="87"/>
      <c r="I542" s="87"/>
    </row>
    <row r="543" spans="1:9" ht="15.75" customHeight="1" x14ac:dyDescent="0.25">
      <c r="A543" s="87"/>
      <c r="C543" s="86"/>
      <c r="D543" s="87"/>
      <c r="E543" s="87"/>
      <c r="F543" s="87"/>
      <c r="G543" s="87"/>
      <c r="H543" s="87"/>
      <c r="I543" s="87"/>
    </row>
    <row r="544" spans="1:9" ht="15.75" customHeight="1" x14ac:dyDescent="0.25">
      <c r="A544" s="87"/>
      <c r="C544" s="86"/>
      <c r="D544" s="87"/>
      <c r="E544" s="87"/>
      <c r="F544" s="87"/>
      <c r="G544" s="87"/>
      <c r="H544" s="87"/>
      <c r="I544" s="87"/>
    </row>
    <row r="545" spans="1:9" ht="15.75" customHeight="1" x14ac:dyDescent="0.25">
      <c r="A545" s="87"/>
      <c r="C545" s="86"/>
      <c r="D545" s="87"/>
      <c r="E545" s="87"/>
      <c r="F545" s="87"/>
      <c r="G545" s="87"/>
      <c r="H545" s="87"/>
      <c r="I545" s="87"/>
    </row>
    <row r="546" spans="1:9" ht="15.75" customHeight="1" x14ac:dyDescent="0.25">
      <c r="A546" s="87"/>
      <c r="C546" s="86"/>
      <c r="D546" s="87"/>
      <c r="E546" s="87"/>
      <c r="F546" s="87"/>
      <c r="G546" s="87"/>
      <c r="H546" s="87"/>
      <c r="I546" s="87"/>
    </row>
    <row r="547" spans="1:9" ht="15.75" customHeight="1" x14ac:dyDescent="0.25">
      <c r="A547" s="87"/>
      <c r="C547" s="86"/>
      <c r="D547" s="87"/>
      <c r="E547" s="87"/>
      <c r="F547" s="87"/>
      <c r="G547" s="87"/>
      <c r="H547" s="87"/>
      <c r="I547" s="87"/>
    </row>
    <row r="548" spans="1:9" ht="15.75" customHeight="1" x14ac:dyDescent="0.25">
      <c r="A548" s="87"/>
      <c r="C548" s="86"/>
      <c r="D548" s="87"/>
      <c r="E548" s="87"/>
      <c r="F548" s="87"/>
      <c r="G548" s="87"/>
      <c r="H548" s="87"/>
      <c r="I548" s="87"/>
    </row>
    <row r="549" spans="1:9" ht="15.75" customHeight="1" x14ac:dyDescent="0.25">
      <c r="A549" s="87"/>
      <c r="C549" s="86"/>
      <c r="D549" s="87"/>
      <c r="E549" s="87"/>
      <c r="F549" s="87"/>
      <c r="G549" s="87"/>
      <c r="H549" s="87"/>
      <c r="I549" s="87"/>
    </row>
    <row r="550" spans="1:9" ht="15.75" customHeight="1" x14ac:dyDescent="0.25">
      <c r="A550" s="87"/>
      <c r="C550" s="86"/>
      <c r="D550" s="87"/>
      <c r="E550" s="87"/>
      <c r="F550" s="87"/>
      <c r="G550" s="87"/>
      <c r="H550" s="87"/>
      <c r="I550" s="87"/>
    </row>
    <row r="551" spans="1:9" ht="15.75" customHeight="1" x14ac:dyDescent="0.25">
      <c r="A551" s="87"/>
      <c r="C551" s="86"/>
      <c r="D551" s="87"/>
      <c r="E551" s="87"/>
      <c r="F551" s="87"/>
      <c r="G551" s="87"/>
      <c r="H551" s="87"/>
      <c r="I551" s="87"/>
    </row>
    <row r="552" spans="1:9" ht="15.75" customHeight="1" x14ac:dyDescent="0.25">
      <c r="A552" s="87"/>
      <c r="C552" s="86"/>
      <c r="D552" s="87"/>
      <c r="E552" s="87"/>
      <c r="F552" s="87"/>
      <c r="G552" s="87"/>
      <c r="H552" s="87"/>
      <c r="I552" s="87"/>
    </row>
    <row r="553" spans="1:9" ht="15.75" customHeight="1" x14ac:dyDescent="0.25">
      <c r="A553" s="87"/>
      <c r="C553" s="86"/>
      <c r="D553" s="87"/>
      <c r="E553" s="87"/>
      <c r="F553" s="87"/>
      <c r="G553" s="87"/>
      <c r="H553" s="87"/>
      <c r="I553" s="87"/>
    </row>
    <row r="554" spans="1:9" ht="15.75" customHeight="1" x14ac:dyDescent="0.25">
      <c r="A554" s="87"/>
      <c r="C554" s="86"/>
      <c r="D554" s="87"/>
      <c r="E554" s="87"/>
      <c r="F554" s="87"/>
      <c r="G554" s="87"/>
      <c r="H554" s="87"/>
      <c r="I554" s="87"/>
    </row>
    <row r="555" spans="1:9" ht="15.75" customHeight="1" x14ac:dyDescent="0.25">
      <c r="A555" s="87"/>
      <c r="C555" s="86"/>
      <c r="D555" s="87"/>
      <c r="E555" s="87"/>
      <c r="F555" s="87"/>
      <c r="G555" s="87"/>
      <c r="H555" s="87"/>
      <c r="I555" s="87"/>
    </row>
    <row r="556" spans="1:9" ht="15.75" customHeight="1" x14ac:dyDescent="0.25">
      <c r="A556" s="87"/>
      <c r="C556" s="86"/>
      <c r="D556" s="87"/>
      <c r="E556" s="87"/>
      <c r="F556" s="87"/>
      <c r="G556" s="87"/>
      <c r="H556" s="87"/>
      <c r="I556" s="87"/>
    </row>
    <row r="557" spans="1:9" ht="15.75" customHeight="1" x14ac:dyDescent="0.25">
      <c r="A557" s="87"/>
      <c r="C557" s="86"/>
      <c r="D557" s="87"/>
      <c r="E557" s="87"/>
      <c r="F557" s="87"/>
      <c r="G557" s="87"/>
      <c r="H557" s="87"/>
      <c r="I557" s="87"/>
    </row>
    <row r="558" spans="1:9" ht="15.75" customHeight="1" x14ac:dyDescent="0.25">
      <c r="A558" s="87"/>
      <c r="C558" s="86"/>
      <c r="D558" s="87"/>
      <c r="E558" s="87"/>
      <c r="F558" s="87"/>
      <c r="G558" s="87"/>
      <c r="H558" s="87"/>
      <c r="I558" s="87"/>
    </row>
    <row r="559" spans="1:9" ht="15.75" customHeight="1" x14ac:dyDescent="0.25">
      <c r="A559" s="87"/>
      <c r="C559" s="86"/>
      <c r="D559" s="87"/>
      <c r="E559" s="87"/>
      <c r="F559" s="87"/>
      <c r="G559" s="87"/>
      <c r="H559" s="87"/>
      <c r="I559" s="87"/>
    </row>
    <row r="560" spans="1:9" ht="15.75" customHeight="1" x14ac:dyDescent="0.25">
      <c r="A560" s="87"/>
      <c r="C560" s="86"/>
      <c r="D560" s="87"/>
      <c r="E560" s="87"/>
      <c r="F560" s="87"/>
      <c r="G560" s="87"/>
      <c r="H560" s="87"/>
      <c r="I560" s="87"/>
    </row>
    <row r="561" spans="1:9" ht="15.75" customHeight="1" x14ac:dyDescent="0.25">
      <c r="A561" s="87"/>
      <c r="C561" s="86"/>
      <c r="D561" s="87"/>
      <c r="E561" s="87"/>
      <c r="F561" s="87"/>
      <c r="G561" s="87"/>
      <c r="H561" s="87"/>
      <c r="I561" s="87"/>
    </row>
    <row r="562" spans="1:9" ht="15.75" customHeight="1" x14ac:dyDescent="0.25">
      <c r="A562" s="87"/>
      <c r="C562" s="86"/>
      <c r="D562" s="87"/>
      <c r="E562" s="87"/>
      <c r="F562" s="87"/>
      <c r="G562" s="87"/>
      <c r="H562" s="87"/>
      <c r="I562" s="87"/>
    </row>
    <row r="563" spans="1:9" ht="15.75" customHeight="1" x14ac:dyDescent="0.25">
      <c r="A563" s="87"/>
      <c r="C563" s="86"/>
      <c r="D563" s="87"/>
      <c r="E563" s="87"/>
      <c r="F563" s="87"/>
      <c r="G563" s="87"/>
      <c r="H563" s="87"/>
      <c r="I563" s="87"/>
    </row>
    <row r="564" spans="1:9" ht="15.75" customHeight="1" x14ac:dyDescent="0.25">
      <c r="A564" s="87"/>
      <c r="C564" s="86"/>
      <c r="D564" s="87"/>
      <c r="E564" s="87"/>
      <c r="F564" s="87"/>
      <c r="G564" s="87"/>
      <c r="H564" s="87"/>
      <c r="I564" s="87"/>
    </row>
    <row r="565" spans="1:9" ht="15.75" customHeight="1" x14ac:dyDescent="0.25">
      <c r="A565" s="87"/>
      <c r="C565" s="86"/>
      <c r="D565" s="87"/>
      <c r="E565" s="87"/>
      <c r="F565" s="87"/>
      <c r="G565" s="87"/>
      <c r="H565" s="87"/>
      <c r="I565" s="87"/>
    </row>
    <row r="566" spans="1:9" ht="15.75" customHeight="1" x14ac:dyDescent="0.25">
      <c r="A566" s="87"/>
      <c r="C566" s="86"/>
      <c r="D566" s="87"/>
      <c r="E566" s="87"/>
      <c r="F566" s="87"/>
      <c r="G566" s="87"/>
      <c r="H566" s="87"/>
      <c r="I566" s="87"/>
    </row>
    <row r="567" spans="1:9" ht="15.75" customHeight="1" x14ac:dyDescent="0.25">
      <c r="A567" s="87"/>
      <c r="C567" s="86"/>
      <c r="D567" s="87"/>
      <c r="E567" s="87"/>
      <c r="F567" s="87"/>
      <c r="G567" s="87"/>
      <c r="H567" s="87"/>
      <c r="I567" s="87"/>
    </row>
    <row r="568" spans="1:9" ht="15.75" customHeight="1" x14ac:dyDescent="0.25">
      <c r="A568" s="87"/>
      <c r="C568" s="86"/>
      <c r="D568" s="87"/>
      <c r="E568" s="87"/>
      <c r="F568" s="87"/>
      <c r="G568" s="87"/>
      <c r="H568" s="87"/>
      <c r="I568" s="87"/>
    </row>
    <row r="569" spans="1:9" ht="15.75" customHeight="1" x14ac:dyDescent="0.25">
      <c r="A569" s="87"/>
      <c r="C569" s="86"/>
      <c r="D569" s="87"/>
      <c r="E569" s="87"/>
      <c r="F569" s="87"/>
      <c r="G569" s="87"/>
      <c r="H569" s="87"/>
      <c r="I569" s="87"/>
    </row>
    <row r="570" spans="1:9" ht="15.75" customHeight="1" x14ac:dyDescent="0.25">
      <c r="A570" s="87"/>
      <c r="C570" s="86"/>
      <c r="D570" s="87"/>
      <c r="E570" s="87"/>
      <c r="F570" s="87"/>
      <c r="G570" s="87"/>
      <c r="H570" s="87"/>
      <c r="I570" s="87"/>
    </row>
    <row r="571" spans="1:9" ht="15.75" customHeight="1" x14ac:dyDescent="0.25">
      <c r="A571" s="87"/>
      <c r="C571" s="86"/>
      <c r="D571" s="87"/>
      <c r="E571" s="87"/>
      <c r="F571" s="87"/>
      <c r="G571" s="87"/>
      <c r="H571" s="87"/>
      <c r="I571" s="87"/>
    </row>
    <row r="572" spans="1:9" ht="15.75" customHeight="1" x14ac:dyDescent="0.25">
      <c r="A572" s="87"/>
      <c r="C572" s="86"/>
      <c r="D572" s="87"/>
      <c r="E572" s="87"/>
      <c r="F572" s="87"/>
      <c r="G572" s="87"/>
      <c r="H572" s="87"/>
      <c r="I572" s="87"/>
    </row>
    <row r="573" spans="1:9" ht="15.75" customHeight="1" x14ac:dyDescent="0.25">
      <c r="A573" s="87"/>
      <c r="C573" s="86"/>
      <c r="D573" s="87"/>
      <c r="E573" s="87"/>
      <c r="F573" s="87"/>
      <c r="G573" s="87"/>
      <c r="H573" s="87"/>
      <c r="I573" s="87"/>
    </row>
    <row r="574" spans="1:9" ht="15.75" customHeight="1" x14ac:dyDescent="0.25">
      <c r="A574" s="87"/>
      <c r="C574" s="86"/>
      <c r="D574" s="87"/>
      <c r="E574" s="87"/>
      <c r="F574" s="87"/>
      <c r="G574" s="87"/>
      <c r="H574" s="87"/>
      <c r="I574" s="87"/>
    </row>
    <row r="575" spans="1:9" ht="15.75" customHeight="1" x14ac:dyDescent="0.25">
      <c r="A575" s="87"/>
      <c r="C575" s="86"/>
      <c r="D575" s="87"/>
      <c r="E575" s="87"/>
      <c r="F575" s="87"/>
      <c r="G575" s="87"/>
      <c r="H575" s="87"/>
      <c r="I575" s="87"/>
    </row>
    <row r="576" spans="1:9" ht="15.75" customHeight="1" x14ac:dyDescent="0.25">
      <c r="A576" s="87"/>
      <c r="C576" s="86"/>
      <c r="D576" s="87"/>
      <c r="E576" s="87"/>
      <c r="F576" s="87"/>
      <c r="G576" s="87"/>
      <c r="H576" s="87"/>
      <c r="I576" s="87"/>
    </row>
    <row r="577" spans="1:9" ht="15.75" customHeight="1" x14ac:dyDescent="0.25">
      <c r="A577" s="87"/>
      <c r="C577" s="86"/>
      <c r="D577" s="87"/>
      <c r="E577" s="87"/>
      <c r="F577" s="87"/>
      <c r="G577" s="87"/>
      <c r="H577" s="87"/>
      <c r="I577" s="87"/>
    </row>
    <row r="578" spans="1:9" ht="15.75" customHeight="1" x14ac:dyDescent="0.25">
      <c r="A578" s="87"/>
      <c r="C578" s="86"/>
      <c r="D578" s="87"/>
      <c r="E578" s="87"/>
      <c r="F578" s="87"/>
      <c r="G578" s="87"/>
      <c r="H578" s="87"/>
      <c r="I578" s="87"/>
    </row>
    <row r="579" spans="1:9" ht="15.75" customHeight="1" x14ac:dyDescent="0.25">
      <c r="A579" s="87"/>
      <c r="C579" s="86"/>
      <c r="D579" s="87"/>
      <c r="E579" s="87"/>
      <c r="F579" s="87"/>
      <c r="G579" s="87"/>
      <c r="H579" s="87"/>
      <c r="I579" s="87"/>
    </row>
    <row r="580" spans="1:9" ht="15.75" customHeight="1" x14ac:dyDescent="0.25">
      <c r="A580" s="87"/>
      <c r="C580" s="86"/>
      <c r="D580" s="87"/>
      <c r="E580" s="87"/>
      <c r="F580" s="87"/>
      <c r="G580" s="87"/>
      <c r="H580" s="87"/>
      <c r="I580" s="87"/>
    </row>
    <row r="581" spans="1:9" ht="15.75" customHeight="1" x14ac:dyDescent="0.25">
      <c r="A581" s="87"/>
      <c r="C581" s="86"/>
      <c r="D581" s="87"/>
      <c r="E581" s="87"/>
      <c r="F581" s="87"/>
      <c r="G581" s="87"/>
      <c r="H581" s="87"/>
      <c r="I581" s="87"/>
    </row>
    <row r="582" spans="1:9" ht="15.75" customHeight="1" x14ac:dyDescent="0.25">
      <c r="A582" s="87"/>
      <c r="C582" s="86"/>
      <c r="D582" s="87"/>
      <c r="E582" s="87"/>
      <c r="F582" s="87"/>
      <c r="G582" s="87"/>
      <c r="H582" s="87"/>
      <c r="I582" s="87"/>
    </row>
    <row r="583" spans="1:9" ht="15.75" customHeight="1" x14ac:dyDescent="0.25">
      <c r="A583" s="87"/>
      <c r="C583" s="86"/>
      <c r="D583" s="87"/>
      <c r="E583" s="87"/>
      <c r="F583" s="87"/>
      <c r="G583" s="87"/>
      <c r="H583" s="87"/>
      <c r="I583" s="87"/>
    </row>
    <row r="584" spans="1:9" ht="15.75" customHeight="1" x14ac:dyDescent="0.25">
      <c r="A584" s="87"/>
      <c r="C584" s="86"/>
      <c r="D584" s="87"/>
      <c r="E584" s="87"/>
      <c r="F584" s="87"/>
      <c r="G584" s="87"/>
      <c r="H584" s="87"/>
      <c r="I584" s="87"/>
    </row>
    <row r="585" spans="1:9" ht="15.75" customHeight="1" x14ac:dyDescent="0.25">
      <c r="A585" s="87"/>
      <c r="C585" s="86"/>
      <c r="D585" s="87"/>
      <c r="E585" s="87"/>
      <c r="F585" s="87"/>
      <c r="G585" s="87"/>
      <c r="H585" s="87"/>
      <c r="I585" s="87"/>
    </row>
    <row r="586" spans="1:9" ht="15.75" customHeight="1" x14ac:dyDescent="0.25">
      <c r="A586" s="87"/>
      <c r="C586" s="86"/>
      <c r="D586" s="87"/>
      <c r="E586" s="87"/>
      <c r="F586" s="87"/>
      <c r="G586" s="87"/>
      <c r="H586" s="87"/>
      <c r="I586" s="87"/>
    </row>
    <row r="587" spans="1:9" ht="15.75" customHeight="1" x14ac:dyDescent="0.25">
      <c r="A587" s="87"/>
      <c r="C587" s="86"/>
      <c r="D587" s="87"/>
      <c r="E587" s="87"/>
      <c r="F587" s="87"/>
      <c r="G587" s="87"/>
      <c r="H587" s="87"/>
      <c r="I587" s="87"/>
    </row>
    <row r="588" spans="1:9" ht="15.75" customHeight="1" x14ac:dyDescent="0.25">
      <c r="A588" s="87"/>
      <c r="C588" s="86"/>
      <c r="D588" s="87"/>
      <c r="E588" s="87"/>
      <c r="F588" s="87"/>
      <c r="G588" s="87"/>
      <c r="H588" s="87"/>
      <c r="I588" s="87"/>
    </row>
    <row r="589" spans="1:9" ht="15.75" customHeight="1" x14ac:dyDescent="0.25">
      <c r="A589" s="87"/>
      <c r="C589" s="86"/>
      <c r="D589" s="87"/>
      <c r="E589" s="87"/>
      <c r="F589" s="87"/>
      <c r="G589" s="87"/>
      <c r="H589" s="87"/>
      <c r="I589" s="87"/>
    </row>
    <row r="590" spans="1:9" ht="15.75" customHeight="1" x14ac:dyDescent="0.25">
      <c r="A590" s="87"/>
      <c r="C590" s="86"/>
      <c r="D590" s="87"/>
      <c r="E590" s="87"/>
      <c r="F590" s="87"/>
      <c r="G590" s="87"/>
      <c r="H590" s="87"/>
      <c r="I590" s="87"/>
    </row>
    <row r="591" spans="1:9" ht="15.75" customHeight="1" x14ac:dyDescent="0.25">
      <c r="A591" s="87"/>
      <c r="C591" s="86"/>
      <c r="D591" s="87"/>
      <c r="E591" s="87"/>
      <c r="F591" s="87"/>
      <c r="G591" s="87"/>
      <c r="H591" s="87"/>
      <c r="I591" s="87"/>
    </row>
    <row r="592" spans="1:9" ht="15.75" customHeight="1" x14ac:dyDescent="0.25">
      <c r="A592" s="87"/>
      <c r="C592" s="86"/>
      <c r="D592" s="87"/>
      <c r="E592" s="87"/>
      <c r="F592" s="87"/>
      <c r="G592" s="87"/>
      <c r="H592" s="87"/>
      <c r="I592" s="87"/>
    </row>
    <row r="593" spans="1:9" ht="15.75" customHeight="1" x14ac:dyDescent="0.25">
      <c r="A593" s="87"/>
      <c r="C593" s="86"/>
      <c r="D593" s="87"/>
      <c r="E593" s="87"/>
      <c r="F593" s="87"/>
      <c r="G593" s="87"/>
      <c r="H593" s="87"/>
      <c r="I593" s="87"/>
    </row>
    <row r="594" spans="1:9" ht="15.75" customHeight="1" x14ac:dyDescent="0.25">
      <c r="A594" s="87"/>
      <c r="C594" s="86"/>
      <c r="D594" s="87"/>
      <c r="E594" s="87"/>
      <c r="F594" s="87"/>
      <c r="G594" s="87"/>
      <c r="H594" s="87"/>
      <c r="I594" s="87"/>
    </row>
    <row r="595" spans="1:9" ht="15.75" customHeight="1" x14ac:dyDescent="0.25">
      <c r="A595" s="87"/>
      <c r="C595" s="86"/>
      <c r="D595" s="87"/>
      <c r="E595" s="87"/>
      <c r="F595" s="87"/>
      <c r="G595" s="87"/>
      <c r="H595" s="87"/>
      <c r="I595" s="87"/>
    </row>
    <row r="596" spans="1:9" ht="15.75" customHeight="1" x14ac:dyDescent="0.25">
      <c r="A596" s="87"/>
      <c r="C596" s="86"/>
      <c r="D596" s="87"/>
      <c r="E596" s="87"/>
      <c r="F596" s="87"/>
      <c r="G596" s="87"/>
      <c r="H596" s="87"/>
      <c r="I596" s="87"/>
    </row>
    <row r="597" spans="1:9" ht="15.75" customHeight="1" x14ac:dyDescent="0.25">
      <c r="A597" s="87"/>
      <c r="C597" s="86"/>
      <c r="D597" s="87"/>
      <c r="E597" s="87"/>
      <c r="F597" s="87"/>
      <c r="G597" s="87"/>
      <c r="H597" s="87"/>
      <c r="I597" s="87"/>
    </row>
    <row r="598" spans="1:9" ht="15.75" customHeight="1" x14ac:dyDescent="0.25">
      <c r="A598" s="87"/>
      <c r="C598" s="86"/>
      <c r="D598" s="87"/>
      <c r="E598" s="87"/>
      <c r="F598" s="87"/>
      <c r="G598" s="87"/>
      <c r="H598" s="87"/>
      <c r="I598" s="87"/>
    </row>
    <row r="599" spans="1:9" ht="15.75" customHeight="1" x14ac:dyDescent="0.25">
      <c r="A599" s="87"/>
      <c r="C599" s="86"/>
      <c r="D599" s="87"/>
      <c r="E599" s="87"/>
      <c r="F599" s="87"/>
      <c r="G599" s="87"/>
      <c r="H599" s="87"/>
      <c r="I599" s="87"/>
    </row>
    <row r="600" spans="1:9" ht="15.75" customHeight="1" x14ac:dyDescent="0.25">
      <c r="A600" s="87"/>
      <c r="C600" s="86"/>
      <c r="D600" s="87"/>
      <c r="E600" s="87"/>
      <c r="F600" s="87"/>
      <c r="G600" s="87"/>
      <c r="H600" s="87"/>
      <c r="I600" s="87"/>
    </row>
    <row r="601" spans="1:9" ht="15.75" customHeight="1" x14ac:dyDescent="0.25">
      <c r="A601" s="87"/>
      <c r="C601" s="86"/>
      <c r="D601" s="87"/>
      <c r="E601" s="87"/>
      <c r="F601" s="87"/>
      <c r="G601" s="87"/>
      <c r="H601" s="87"/>
      <c r="I601" s="87"/>
    </row>
    <row r="602" spans="1:9" ht="15.75" customHeight="1" x14ac:dyDescent="0.25">
      <c r="A602" s="87"/>
      <c r="C602" s="86"/>
      <c r="D602" s="87"/>
      <c r="E602" s="87"/>
      <c r="F602" s="87"/>
      <c r="G602" s="87"/>
      <c r="H602" s="87"/>
      <c r="I602" s="87"/>
    </row>
    <row r="603" spans="1:9" ht="15.75" customHeight="1" x14ac:dyDescent="0.25">
      <c r="A603" s="87"/>
      <c r="C603" s="86"/>
      <c r="D603" s="87"/>
      <c r="E603" s="87"/>
      <c r="F603" s="87"/>
      <c r="G603" s="87"/>
      <c r="H603" s="87"/>
      <c r="I603" s="87"/>
    </row>
    <row r="604" spans="1:9" ht="15.75" customHeight="1" x14ac:dyDescent="0.25">
      <c r="A604" s="87"/>
      <c r="C604" s="86"/>
      <c r="D604" s="87"/>
      <c r="E604" s="87"/>
      <c r="F604" s="87"/>
      <c r="G604" s="87"/>
      <c r="H604" s="87"/>
      <c r="I604" s="87"/>
    </row>
    <row r="605" spans="1:9" ht="15.75" customHeight="1" x14ac:dyDescent="0.25">
      <c r="A605" s="87"/>
      <c r="C605" s="86"/>
      <c r="D605" s="87"/>
      <c r="E605" s="87"/>
      <c r="F605" s="87"/>
      <c r="G605" s="87"/>
      <c r="H605" s="87"/>
      <c r="I605" s="87"/>
    </row>
    <row r="606" spans="1:9" ht="15.75" customHeight="1" x14ac:dyDescent="0.25">
      <c r="A606" s="87"/>
      <c r="C606" s="86"/>
      <c r="D606" s="87"/>
      <c r="E606" s="87"/>
      <c r="F606" s="87"/>
      <c r="G606" s="87"/>
      <c r="H606" s="87"/>
      <c r="I606" s="87"/>
    </row>
    <row r="607" spans="1:9" ht="15.75" customHeight="1" x14ac:dyDescent="0.25">
      <c r="A607" s="87"/>
      <c r="C607" s="86"/>
      <c r="D607" s="87"/>
      <c r="E607" s="87"/>
      <c r="F607" s="87"/>
      <c r="G607" s="87"/>
      <c r="H607" s="87"/>
      <c r="I607" s="87"/>
    </row>
    <row r="608" spans="1:9" ht="15.75" customHeight="1" x14ac:dyDescent="0.25">
      <c r="A608" s="87"/>
      <c r="C608" s="86"/>
      <c r="D608" s="87"/>
      <c r="E608" s="87"/>
      <c r="F608" s="87"/>
      <c r="G608" s="87"/>
      <c r="H608" s="87"/>
      <c r="I608" s="87"/>
    </row>
    <row r="609" spans="1:9" ht="15.75" customHeight="1" x14ac:dyDescent="0.25">
      <c r="A609" s="87"/>
      <c r="C609" s="86"/>
      <c r="D609" s="87"/>
      <c r="E609" s="87"/>
      <c r="F609" s="87"/>
      <c r="G609" s="87"/>
      <c r="H609" s="87"/>
      <c r="I609" s="87"/>
    </row>
    <row r="610" spans="1:9" ht="15.75" customHeight="1" x14ac:dyDescent="0.25">
      <c r="A610" s="87"/>
      <c r="C610" s="86"/>
      <c r="D610" s="87"/>
      <c r="E610" s="87"/>
      <c r="F610" s="87"/>
      <c r="G610" s="87"/>
      <c r="H610" s="87"/>
      <c r="I610" s="87"/>
    </row>
    <row r="611" spans="1:9" ht="15.75" customHeight="1" x14ac:dyDescent="0.25">
      <c r="A611" s="87"/>
      <c r="C611" s="86"/>
      <c r="D611" s="87"/>
      <c r="E611" s="87"/>
      <c r="F611" s="87"/>
      <c r="G611" s="87"/>
      <c r="H611" s="87"/>
      <c r="I611" s="87"/>
    </row>
    <row r="612" spans="1:9" ht="15.75" customHeight="1" x14ac:dyDescent="0.25">
      <c r="A612" s="87"/>
      <c r="C612" s="86"/>
      <c r="D612" s="87"/>
      <c r="E612" s="87"/>
      <c r="F612" s="87"/>
      <c r="G612" s="87"/>
      <c r="H612" s="87"/>
      <c r="I612" s="87"/>
    </row>
    <row r="613" spans="1:9" ht="15.75" customHeight="1" x14ac:dyDescent="0.25">
      <c r="A613" s="87"/>
      <c r="C613" s="86"/>
      <c r="D613" s="87"/>
      <c r="E613" s="87"/>
      <c r="F613" s="87"/>
      <c r="G613" s="87"/>
      <c r="H613" s="87"/>
      <c r="I613" s="87"/>
    </row>
    <row r="614" spans="1:9" ht="15.75" customHeight="1" x14ac:dyDescent="0.25">
      <c r="A614" s="87"/>
      <c r="C614" s="86"/>
      <c r="D614" s="87"/>
      <c r="E614" s="87"/>
      <c r="F614" s="87"/>
      <c r="G614" s="87"/>
      <c r="H614" s="87"/>
      <c r="I614" s="87"/>
    </row>
    <row r="615" spans="1:9" ht="15.75" customHeight="1" x14ac:dyDescent="0.25">
      <c r="A615" s="87"/>
      <c r="C615" s="86"/>
      <c r="D615" s="87"/>
      <c r="E615" s="87"/>
      <c r="F615" s="87"/>
      <c r="G615" s="87"/>
      <c r="H615" s="87"/>
      <c r="I615" s="87"/>
    </row>
    <row r="616" spans="1:9" ht="15.75" customHeight="1" x14ac:dyDescent="0.25">
      <c r="A616" s="87"/>
      <c r="C616" s="86"/>
      <c r="D616" s="87"/>
      <c r="E616" s="87"/>
      <c r="F616" s="87"/>
      <c r="G616" s="87"/>
      <c r="H616" s="87"/>
      <c r="I616" s="87"/>
    </row>
    <row r="617" spans="1:9" ht="15.75" customHeight="1" x14ac:dyDescent="0.25">
      <c r="A617" s="87"/>
      <c r="C617" s="86"/>
      <c r="D617" s="87"/>
      <c r="E617" s="87"/>
      <c r="F617" s="87"/>
      <c r="G617" s="87"/>
      <c r="H617" s="87"/>
      <c r="I617" s="87"/>
    </row>
    <row r="618" spans="1:9" ht="15.75" customHeight="1" x14ac:dyDescent="0.25">
      <c r="A618" s="87"/>
      <c r="C618" s="86"/>
      <c r="D618" s="87"/>
      <c r="E618" s="87"/>
      <c r="F618" s="87"/>
      <c r="G618" s="87"/>
      <c r="H618" s="87"/>
      <c r="I618" s="87"/>
    </row>
    <row r="619" spans="1:9" ht="15.75" customHeight="1" x14ac:dyDescent="0.25">
      <c r="A619" s="87"/>
      <c r="C619" s="86"/>
      <c r="D619" s="87"/>
      <c r="E619" s="87"/>
      <c r="F619" s="87"/>
      <c r="G619" s="87"/>
      <c r="H619" s="87"/>
      <c r="I619" s="87"/>
    </row>
    <row r="620" spans="1:9" ht="15.75" customHeight="1" x14ac:dyDescent="0.25">
      <c r="A620" s="87"/>
      <c r="C620" s="86"/>
      <c r="D620" s="87"/>
      <c r="E620" s="87"/>
      <c r="F620" s="87"/>
      <c r="G620" s="87"/>
      <c r="H620" s="87"/>
      <c r="I620" s="87"/>
    </row>
    <row r="621" spans="1:9" ht="15.75" customHeight="1" x14ac:dyDescent="0.25">
      <c r="A621" s="87"/>
      <c r="C621" s="86"/>
      <c r="D621" s="87"/>
      <c r="E621" s="87"/>
      <c r="F621" s="87"/>
      <c r="G621" s="87"/>
      <c r="H621" s="87"/>
      <c r="I621" s="87"/>
    </row>
    <row r="622" spans="1:9" ht="15.75" customHeight="1" x14ac:dyDescent="0.25">
      <c r="A622" s="87"/>
      <c r="C622" s="86"/>
      <c r="D622" s="87"/>
      <c r="E622" s="87"/>
      <c r="F622" s="87"/>
      <c r="G622" s="87"/>
      <c r="H622" s="87"/>
      <c r="I622" s="87"/>
    </row>
    <row r="623" spans="1:9" ht="15.75" customHeight="1" x14ac:dyDescent="0.25">
      <c r="A623" s="87"/>
      <c r="C623" s="86"/>
      <c r="D623" s="87"/>
      <c r="E623" s="87"/>
      <c r="F623" s="87"/>
      <c r="G623" s="87"/>
      <c r="H623" s="87"/>
      <c r="I623" s="87"/>
    </row>
    <row r="624" spans="1:9" ht="15.75" customHeight="1" x14ac:dyDescent="0.25">
      <c r="A624" s="87"/>
      <c r="C624" s="86"/>
      <c r="D624" s="87"/>
      <c r="E624" s="87"/>
      <c r="F624" s="87"/>
      <c r="G624" s="87"/>
      <c r="H624" s="87"/>
      <c r="I624" s="87"/>
    </row>
    <row r="625" spans="1:9" ht="15.75" customHeight="1" x14ac:dyDescent="0.25">
      <c r="A625" s="87"/>
      <c r="C625" s="86"/>
      <c r="D625" s="87"/>
      <c r="E625" s="87"/>
      <c r="F625" s="87"/>
      <c r="G625" s="87"/>
      <c r="H625" s="87"/>
      <c r="I625" s="87"/>
    </row>
    <row r="626" spans="1:9" ht="15.75" customHeight="1" x14ac:dyDescent="0.25">
      <c r="A626" s="87"/>
      <c r="C626" s="86"/>
      <c r="D626" s="87"/>
      <c r="E626" s="87"/>
      <c r="F626" s="87"/>
      <c r="G626" s="87"/>
      <c r="H626" s="87"/>
      <c r="I626" s="87"/>
    </row>
    <row r="627" spans="1:9" ht="15.75" customHeight="1" x14ac:dyDescent="0.25">
      <c r="A627" s="87"/>
      <c r="C627" s="86"/>
      <c r="D627" s="87"/>
      <c r="E627" s="87"/>
      <c r="F627" s="87"/>
      <c r="G627" s="87"/>
      <c r="H627" s="87"/>
      <c r="I627" s="87"/>
    </row>
    <row r="628" spans="1:9" ht="15.75" customHeight="1" x14ac:dyDescent="0.25">
      <c r="A628" s="87"/>
      <c r="C628" s="86"/>
      <c r="D628" s="87"/>
      <c r="E628" s="87"/>
      <c r="F628" s="87"/>
      <c r="G628" s="87"/>
      <c r="H628" s="87"/>
      <c r="I628" s="87"/>
    </row>
    <row r="629" spans="1:9" ht="15.75" customHeight="1" x14ac:dyDescent="0.25">
      <c r="A629" s="87"/>
      <c r="C629" s="86"/>
      <c r="D629" s="87"/>
      <c r="E629" s="87"/>
      <c r="F629" s="87"/>
      <c r="G629" s="87"/>
      <c r="H629" s="87"/>
      <c r="I629" s="87"/>
    </row>
    <row r="630" spans="1:9" ht="15.75" customHeight="1" x14ac:dyDescent="0.25">
      <c r="A630" s="87"/>
      <c r="C630" s="86"/>
      <c r="D630" s="87"/>
      <c r="E630" s="87"/>
      <c r="F630" s="87"/>
      <c r="G630" s="87"/>
      <c r="H630" s="87"/>
      <c r="I630" s="87"/>
    </row>
    <row r="631" spans="1:9" ht="15.75" customHeight="1" x14ac:dyDescent="0.25">
      <c r="A631" s="87"/>
      <c r="C631" s="86"/>
      <c r="D631" s="87"/>
      <c r="E631" s="87"/>
      <c r="F631" s="87"/>
      <c r="G631" s="87"/>
      <c r="H631" s="87"/>
      <c r="I631" s="87"/>
    </row>
    <row r="632" spans="1:9" ht="15.75" customHeight="1" x14ac:dyDescent="0.25">
      <c r="A632" s="87"/>
      <c r="C632" s="86"/>
      <c r="D632" s="87"/>
      <c r="E632" s="87"/>
      <c r="F632" s="87"/>
      <c r="G632" s="87"/>
      <c r="H632" s="87"/>
      <c r="I632" s="87"/>
    </row>
    <row r="633" spans="1:9" ht="15.75" customHeight="1" x14ac:dyDescent="0.25">
      <c r="A633" s="87"/>
      <c r="C633" s="86"/>
      <c r="D633" s="87"/>
      <c r="E633" s="87"/>
      <c r="F633" s="87"/>
      <c r="G633" s="87"/>
      <c r="H633" s="87"/>
      <c r="I633" s="87"/>
    </row>
    <row r="634" spans="1:9" ht="15.75" customHeight="1" x14ac:dyDescent="0.25">
      <c r="A634" s="87"/>
      <c r="C634" s="86"/>
      <c r="D634" s="87"/>
      <c r="E634" s="87"/>
      <c r="F634" s="87"/>
      <c r="G634" s="87"/>
      <c r="H634" s="87"/>
      <c r="I634" s="87"/>
    </row>
    <row r="635" spans="1:9" ht="15.75" customHeight="1" x14ac:dyDescent="0.25">
      <c r="A635" s="87"/>
      <c r="C635" s="86"/>
      <c r="D635" s="87"/>
      <c r="E635" s="87"/>
      <c r="F635" s="87"/>
      <c r="G635" s="87"/>
      <c r="H635" s="87"/>
      <c r="I635" s="87"/>
    </row>
    <row r="636" spans="1:9" ht="15.75" customHeight="1" x14ac:dyDescent="0.25">
      <c r="A636" s="87"/>
      <c r="C636" s="86"/>
      <c r="D636" s="87"/>
      <c r="E636" s="87"/>
      <c r="F636" s="87"/>
      <c r="G636" s="87"/>
      <c r="H636" s="87"/>
      <c r="I636" s="87"/>
    </row>
    <row r="637" spans="1:9" ht="15.75" customHeight="1" x14ac:dyDescent="0.25">
      <c r="A637" s="87"/>
      <c r="C637" s="86"/>
      <c r="D637" s="87"/>
      <c r="E637" s="87"/>
      <c r="F637" s="87"/>
      <c r="G637" s="87"/>
      <c r="H637" s="87"/>
      <c r="I637" s="87"/>
    </row>
    <row r="638" spans="1:9" ht="15.75" customHeight="1" x14ac:dyDescent="0.25">
      <c r="A638" s="87"/>
      <c r="C638" s="86"/>
      <c r="D638" s="87"/>
      <c r="E638" s="87"/>
      <c r="F638" s="87"/>
      <c r="G638" s="87"/>
      <c r="H638" s="87"/>
      <c r="I638" s="87"/>
    </row>
    <row r="639" spans="1:9" ht="15.75" customHeight="1" x14ac:dyDescent="0.25">
      <c r="A639" s="87"/>
      <c r="C639" s="86"/>
      <c r="D639" s="87"/>
      <c r="E639" s="87"/>
      <c r="F639" s="87"/>
      <c r="G639" s="87"/>
      <c r="H639" s="87"/>
      <c r="I639" s="87"/>
    </row>
    <row r="640" spans="1:9" ht="15.75" customHeight="1" x14ac:dyDescent="0.25">
      <c r="A640" s="87"/>
      <c r="C640" s="86"/>
      <c r="D640" s="87"/>
      <c r="E640" s="87"/>
      <c r="F640" s="87"/>
      <c r="G640" s="87"/>
      <c r="H640" s="87"/>
      <c r="I640" s="87"/>
    </row>
    <row r="641" spans="1:9" ht="15.75" customHeight="1" x14ac:dyDescent="0.25">
      <c r="A641" s="87"/>
      <c r="C641" s="86"/>
      <c r="D641" s="87"/>
      <c r="E641" s="87"/>
      <c r="F641" s="87"/>
      <c r="G641" s="87"/>
      <c r="H641" s="87"/>
      <c r="I641" s="87"/>
    </row>
    <row r="642" spans="1:9" ht="15.75" customHeight="1" x14ac:dyDescent="0.25">
      <c r="A642" s="87"/>
      <c r="C642" s="86"/>
      <c r="D642" s="87"/>
      <c r="E642" s="87"/>
      <c r="F642" s="87"/>
      <c r="G642" s="87"/>
      <c r="H642" s="87"/>
      <c r="I642" s="87"/>
    </row>
    <row r="643" spans="1:9" ht="15.75" customHeight="1" x14ac:dyDescent="0.25">
      <c r="A643" s="87"/>
      <c r="C643" s="86"/>
      <c r="D643" s="87"/>
      <c r="E643" s="87"/>
      <c r="F643" s="87"/>
      <c r="G643" s="87"/>
      <c r="H643" s="87"/>
      <c r="I643" s="87"/>
    </row>
    <row r="644" spans="1:9" ht="15.75" customHeight="1" x14ac:dyDescent="0.25">
      <c r="A644" s="87"/>
      <c r="C644" s="86"/>
      <c r="D644" s="87"/>
      <c r="E644" s="87"/>
      <c r="F644" s="87"/>
      <c r="G644" s="87"/>
      <c r="H644" s="87"/>
      <c r="I644" s="87"/>
    </row>
    <row r="645" spans="1:9" ht="15.75" customHeight="1" x14ac:dyDescent="0.25">
      <c r="A645" s="87"/>
      <c r="C645" s="86"/>
      <c r="D645" s="87"/>
      <c r="E645" s="87"/>
      <c r="F645" s="87"/>
      <c r="G645" s="87"/>
      <c r="H645" s="87"/>
      <c r="I645" s="87"/>
    </row>
    <row r="646" spans="1:9" ht="15.75" customHeight="1" x14ac:dyDescent="0.25">
      <c r="A646" s="87"/>
      <c r="C646" s="86"/>
      <c r="D646" s="87"/>
      <c r="E646" s="87"/>
      <c r="F646" s="87"/>
      <c r="G646" s="87"/>
      <c r="H646" s="87"/>
      <c r="I646" s="87"/>
    </row>
    <row r="647" spans="1:9" ht="15.75" customHeight="1" x14ac:dyDescent="0.25">
      <c r="A647" s="87"/>
      <c r="C647" s="86"/>
      <c r="D647" s="87"/>
      <c r="E647" s="87"/>
      <c r="F647" s="87"/>
      <c r="G647" s="87"/>
      <c r="H647" s="87"/>
      <c r="I647" s="87"/>
    </row>
    <row r="648" spans="1:9" ht="15.75" customHeight="1" x14ac:dyDescent="0.25">
      <c r="A648" s="87"/>
      <c r="C648" s="86"/>
      <c r="D648" s="87"/>
      <c r="E648" s="87"/>
      <c r="F648" s="87"/>
      <c r="G648" s="87"/>
      <c r="H648" s="87"/>
      <c r="I648" s="87"/>
    </row>
    <row r="649" spans="1:9" ht="15.75" customHeight="1" x14ac:dyDescent="0.25">
      <c r="A649" s="87"/>
      <c r="C649" s="86"/>
      <c r="D649" s="87"/>
      <c r="E649" s="87"/>
      <c r="F649" s="87"/>
      <c r="G649" s="87"/>
      <c r="H649" s="87"/>
      <c r="I649" s="87"/>
    </row>
    <row r="650" spans="1:9" ht="15.75" customHeight="1" x14ac:dyDescent="0.25">
      <c r="A650" s="87"/>
      <c r="C650" s="86"/>
      <c r="D650" s="87"/>
      <c r="E650" s="87"/>
      <c r="F650" s="87"/>
      <c r="G650" s="87"/>
      <c r="H650" s="87"/>
      <c r="I650" s="87"/>
    </row>
    <row r="651" spans="1:9" ht="15.75" customHeight="1" x14ac:dyDescent="0.25">
      <c r="A651" s="87"/>
      <c r="C651" s="86"/>
      <c r="D651" s="87"/>
      <c r="E651" s="87"/>
      <c r="F651" s="87"/>
      <c r="G651" s="87"/>
      <c r="H651" s="87"/>
      <c r="I651" s="87"/>
    </row>
    <row r="652" spans="1:9" ht="15.75" customHeight="1" x14ac:dyDescent="0.25">
      <c r="A652" s="87"/>
      <c r="C652" s="86"/>
      <c r="D652" s="87"/>
      <c r="E652" s="87"/>
      <c r="F652" s="87"/>
      <c r="G652" s="87"/>
      <c r="H652" s="87"/>
      <c r="I652" s="87"/>
    </row>
    <row r="653" spans="1:9" ht="15.75" customHeight="1" x14ac:dyDescent="0.25">
      <c r="A653" s="87"/>
      <c r="C653" s="86"/>
      <c r="D653" s="87"/>
      <c r="E653" s="87"/>
      <c r="F653" s="87"/>
      <c r="G653" s="87"/>
      <c r="H653" s="87"/>
      <c r="I653" s="87"/>
    </row>
    <row r="654" spans="1:9" ht="15.75" customHeight="1" x14ac:dyDescent="0.25">
      <c r="A654" s="87"/>
      <c r="C654" s="86"/>
      <c r="D654" s="87"/>
      <c r="E654" s="87"/>
      <c r="F654" s="87"/>
      <c r="G654" s="87"/>
      <c r="H654" s="87"/>
      <c r="I654" s="87"/>
    </row>
    <row r="655" spans="1:9" ht="15.75" customHeight="1" x14ac:dyDescent="0.25">
      <c r="A655" s="87"/>
      <c r="C655" s="86"/>
      <c r="D655" s="87"/>
      <c r="E655" s="87"/>
      <c r="F655" s="87"/>
      <c r="G655" s="87"/>
      <c r="H655" s="87"/>
      <c r="I655" s="87"/>
    </row>
    <row r="656" spans="1:9" ht="15.75" customHeight="1" x14ac:dyDescent="0.25">
      <c r="A656" s="87"/>
      <c r="C656" s="86"/>
      <c r="D656" s="87"/>
      <c r="E656" s="87"/>
      <c r="F656" s="87"/>
      <c r="G656" s="87"/>
      <c r="H656" s="87"/>
      <c r="I656" s="87"/>
    </row>
    <row r="657" spans="1:9" ht="15.75" customHeight="1" x14ac:dyDescent="0.25">
      <c r="A657" s="87"/>
      <c r="C657" s="86"/>
      <c r="D657" s="87"/>
      <c r="E657" s="87"/>
      <c r="F657" s="87"/>
      <c r="G657" s="87"/>
      <c r="H657" s="87"/>
      <c r="I657" s="87"/>
    </row>
    <row r="658" spans="1:9" ht="15.75" customHeight="1" x14ac:dyDescent="0.25">
      <c r="A658" s="87"/>
      <c r="C658" s="86"/>
      <c r="D658" s="87"/>
      <c r="E658" s="87"/>
      <c r="F658" s="87"/>
      <c r="G658" s="87"/>
      <c r="H658" s="87"/>
      <c r="I658" s="87"/>
    </row>
    <row r="659" spans="1:9" ht="15.75" customHeight="1" x14ac:dyDescent="0.25">
      <c r="A659" s="87"/>
      <c r="C659" s="86"/>
      <c r="D659" s="87"/>
      <c r="E659" s="87"/>
      <c r="F659" s="87"/>
      <c r="G659" s="87"/>
      <c r="H659" s="87"/>
      <c r="I659" s="87"/>
    </row>
    <row r="660" spans="1:9" ht="15.75" customHeight="1" x14ac:dyDescent="0.25">
      <c r="A660" s="87"/>
      <c r="C660" s="86"/>
      <c r="D660" s="87"/>
      <c r="E660" s="87"/>
      <c r="F660" s="87"/>
      <c r="G660" s="87"/>
      <c r="H660" s="87"/>
      <c r="I660" s="87"/>
    </row>
    <row r="661" spans="1:9" ht="15.75" customHeight="1" x14ac:dyDescent="0.25">
      <c r="A661" s="87"/>
      <c r="C661" s="86"/>
      <c r="D661" s="87"/>
      <c r="E661" s="87"/>
      <c r="F661" s="87"/>
      <c r="G661" s="87"/>
      <c r="H661" s="87"/>
      <c r="I661" s="87"/>
    </row>
    <row r="662" spans="1:9" ht="15.75" customHeight="1" x14ac:dyDescent="0.25">
      <c r="A662" s="87"/>
      <c r="C662" s="86"/>
      <c r="D662" s="87"/>
      <c r="E662" s="87"/>
      <c r="F662" s="87"/>
      <c r="G662" s="87"/>
      <c r="H662" s="87"/>
      <c r="I662" s="87"/>
    </row>
    <row r="663" spans="1:9" ht="15.75" customHeight="1" x14ac:dyDescent="0.25">
      <c r="A663" s="87"/>
      <c r="C663" s="86"/>
      <c r="D663" s="87"/>
      <c r="E663" s="87"/>
      <c r="F663" s="87"/>
      <c r="G663" s="87"/>
      <c r="H663" s="87"/>
      <c r="I663" s="87"/>
    </row>
    <row r="664" spans="1:9" ht="15.75" customHeight="1" x14ac:dyDescent="0.25">
      <c r="A664" s="87"/>
      <c r="C664" s="86"/>
      <c r="D664" s="87"/>
      <c r="E664" s="87"/>
      <c r="F664" s="87"/>
      <c r="G664" s="87"/>
      <c r="H664" s="87"/>
      <c r="I664" s="87"/>
    </row>
    <row r="665" spans="1:9" ht="15.75" customHeight="1" x14ac:dyDescent="0.25">
      <c r="A665" s="87"/>
      <c r="C665" s="86"/>
      <c r="D665" s="87"/>
      <c r="E665" s="87"/>
      <c r="F665" s="87"/>
      <c r="G665" s="87"/>
      <c r="H665" s="87"/>
      <c r="I665" s="87"/>
    </row>
    <row r="666" spans="1:9" ht="15.75" customHeight="1" x14ac:dyDescent="0.25">
      <c r="A666" s="87"/>
      <c r="C666" s="86"/>
      <c r="D666" s="87"/>
      <c r="E666" s="87"/>
      <c r="F666" s="87"/>
      <c r="G666" s="87"/>
      <c r="H666" s="87"/>
      <c r="I666" s="87"/>
    </row>
    <row r="667" spans="1:9" ht="15.75" customHeight="1" x14ac:dyDescent="0.25">
      <c r="A667" s="87"/>
      <c r="C667" s="86"/>
      <c r="D667" s="87"/>
      <c r="E667" s="87"/>
      <c r="F667" s="87"/>
      <c r="G667" s="87"/>
      <c r="H667" s="87"/>
      <c r="I667" s="87"/>
    </row>
    <row r="668" spans="1:9" ht="15.75" customHeight="1" x14ac:dyDescent="0.25">
      <c r="A668" s="87"/>
      <c r="C668" s="86"/>
      <c r="D668" s="87"/>
      <c r="E668" s="87"/>
      <c r="F668" s="87"/>
      <c r="G668" s="87"/>
      <c r="H668" s="87"/>
      <c r="I668" s="87"/>
    </row>
    <row r="669" spans="1:9" ht="15.75" customHeight="1" x14ac:dyDescent="0.25">
      <c r="A669" s="87"/>
      <c r="C669" s="86"/>
      <c r="D669" s="87"/>
      <c r="E669" s="87"/>
      <c r="F669" s="87"/>
      <c r="G669" s="87"/>
      <c r="H669" s="87"/>
      <c r="I669" s="87"/>
    </row>
    <row r="670" spans="1:9" ht="15.75" customHeight="1" x14ac:dyDescent="0.25">
      <c r="A670" s="87"/>
      <c r="C670" s="86"/>
      <c r="D670" s="87"/>
      <c r="E670" s="87"/>
      <c r="F670" s="87"/>
      <c r="G670" s="87"/>
      <c r="H670" s="87"/>
      <c r="I670" s="87"/>
    </row>
    <row r="671" spans="1:9" ht="15.75" customHeight="1" x14ac:dyDescent="0.25">
      <c r="A671" s="87"/>
      <c r="C671" s="86"/>
      <c r="D671" s="87"/>
      <c r="E671" s="87"/>
      <c r="F671" s="87"/>
      <c r="G671" s="87"/>
      <c r="H671" s="87"/>
      <c r="I671" s="87"/>
    </row>
    <row r="672" spans="1:9" ht="15.75" customHeight="1" x14ac:dyDescent="0.25">
      <c r="A672" s="87"/>
      <c r="C672" s="86"/>
      <c r="D672" s="87"/>
      <c r="E672" s="87"/>
      <c r="F672" s="87"/>
      <c r="G672" s="87"/>
      <c r="H672" s="87"/>
      <c r="I672" s="87"/>
    </row>
    <row r="673" spans="1:9" ht="15.75" customHeight="1" x14ac:dyDescent="0.25">
      <c r="A673" s="87"/>
      <c r="C673" s="86"/>
      <c r="D673" s="87"/>
      <c r="E673" s="87"/>
      <c r="F673" s="87"/>
      <c r="G673" s="87"/>
      <c r="H673" s="87"/>
      <c r="I673" s="87"/>
    </row>
    <row r="674" spans="1:9" ht="15.75" customHeight="1" x14ac:dyDescent="0.25">
      <c r="A674" s="87"/>
      <c r="C674" s="86"/>
      <c r="D674" s="87"/>
      <c r="E674" s="87"/>
      <c r="F674" s="87"/>
      <c r="G674" s="87"/>
      <c r="H674" s="87"/>
      <c r="I674" s="87"/>
    </row>
    <row r="675" spans="1:9" ht="15.75" customHeight="1" x14ac:dyDescent="0.25">
      <c r="A675" s="87"/>
      <c r="C675" s="86"/>
      <c r="D675" s="87"/>
      <c r="E675" s="87"/>
      <c r="F675" s="87"/>
      <c r="G675" s="87"/>
      <c r="H675" s="87"/>
      <c r="I675" s="87"/>
    </row>
    <row r="676" spans="1:9" ht="15.75" customHeight="1" x14ac:dyDescent="0.25">
      <c r="A676" s="87"/>
      <c r="C676" s="86"/>
      <c r="D676" s="87"/>
      <c r="E676" s="87"/>
      <c r="F676" s="87"/>
      <c r="G676" s="87"/>
      <c r="H676" s="87"/>
      <c r="I676" s="87"/>
    </row>
    <row r="677" spans="1:9" ht="15.75" customHeight="1" x14ac:dyDescent="0.25">
      <c r="A677" s="87"/>
      <c r="C677" s="86"/>
      <c r="D677" s="87"/>
      <c r="E677" s="87"/>
      <c r="F677" s="87"/>
      <c r="G677" s="87"/>
      <c r="H677" s="87"/>
      <c r="I677" s="87"/>
    </row>
    <row r="678" spans="1:9" ht="15.75" customHeight="1" x14ac:dyDescent="0.25">
      <c r="A678" s="87"/>
      <c r="C678" s="86"/>
      <c r="D678" s="87"/>
      <c r="E678" s="87"/>
      <c r="F678" s="87"/>
      <c r="G678" s="87"/>
      <c r="H678" s="87"/>
      <c r="I678" s="87"/>
    </row>
    <row r="679" spans="1:9" ht="15.75" customHeight="1" x14ac:dyDescent="0.25">
      <c r="A679" s="87"/>
      <c r="C679" s="86"/>
      <c r="D679" s="87"/>
      <c r="E679" s="87"/>
      <c r="F679" s="87"/>
      <c r="G679" s="87"/>
      <c r="H679" s="87"/>
      <c r="I679" s="87"/>
    </row>
    <row r="680" spans="1:9" ht="15.75" customHeight="1" x14ac:dyDescent="0.25">
      <c r="A680" s="87"/>
      <c r="C680" s="86"/>
      <c r="D680" s="87"/>
      <c r="E680" s="87"/>
      <c r="F680" s="87"/>
      <c r="G680" s="87"/>
      <c r="H680" s="87"/>
      <c r="I680" s="87"/>
    </row>
    <row r="681" spans="1:9" ht="15.75" customHeight="1" x14ac:dyDescent="0.25">
      <c r="A681" s="87"/>
      <c r="C681" s="86"/>
      <c r="D681" s="87"/>
      <c r="E681" s="87"/>
      <c r="F681" s="87"/>
      <c r="G681" s="87"/>
      <c r="H681" s="87"/>
      <c r="I681" s="87"/>
    </row>
    <row r="682" spans="1:9" ht="15.75" customHeight="1" x14ac:dyDescent="0.25">
      <c r="A682" s="87"/>
      <c r="C682" s="86"/>
      <c r="D682" s="87"/>
      <c r="E682" s="87"/>
      <c r="F682" s="87"/>
      <c r="G682" s="87"/>
      <c r="H682" s="87"/>
      <c r="I682" s="87"/>
    </row>
    <row r="683" spans="1:9" ht="15.75" customHeight="1" x14ac:dyDescent="0.25">
      <c r="A683" s="87"/>
      <c r="C683" s="86"/>
      <c r="D683" s="87"/>
      <c r="E683" s="87"/>
      <c r="F683" s="87"/>
      <c r="G683" s="87"/>
      <c r="H683" s="87"/>
      <c r="I683" s="87"/>
    </row>
    <row r="684" spans="1:9" ht="15.75" customHeight="1" x14ac:dyDescent="0.25">
      <c r="A684" s="87"/>
      <c r="C684" s="86"/>
      <c r="D684" s="87"/>
      <c r="E684" s="87"/>
      <c r="F684" s="87"/>
      <c r="G684" s="87"/>
      <c r="H684" s="87"/>
      <c r="I684" s="87"/>
    </row>
    <row r="685" spans="1:9" ht="15.75" customHeight="1" x14ac:dyDescent="0.25">
      <c r="A685" s="87"/>
      <c r="C685" s="86"/>
      <c r="D685" s="87"/>
      <c r="E685" s="87"/>
      <c r="F685" s="87"/>
      <c r="G685" s="87"/>
      <c r="H685" s="87"/>
      <c r="I685" s="87"/>
    </row>
    <row r="686" spans="1:9" ht="15.75" customHeight="1" x14ac:dyDescent="0.25">
      <c r="A686" s="87"/>
      <c r="C686" s="86"/>
      <c r="D686" s="87"/>
      <c r="E686" s="87"/>
      <c r="F686" s="87"/>
      <c r="G686" s="87"/>
      <c r="H686" s="87"/>
      <c r="I686" s="87"/>
    </row>
    <row r="687" spans="1:9" ht="15.75" customHeight="1" x14ac:dyDescent="0.25">
      <c r="A687" s="87"/>
      <c r="C687" s="86"/>
      <c r="D687" s="87"/>
      <c r="E687" s="87"/>
      <c r="F687" s="87"/>
      <c r="G687" s="87"/>
      <c r="H687" s="87"/>
      <c r="I687" s="87"/>
    </row>
    <row r="688" spans="1:9" ht="15.75" customHeight="1" x14ac:dyDescent="0.25">
      <c r="A688" s="87"/>
      <c r="C688" s="86"/>
      <c r="D688" s="87"/>
      <c r="E688" s="87"/>
      <c r="F688" s="87"/>
      <c r="G688" s="87"/>
      <c r="H688" s="87"/>
      <c r="I688" s="87"/>
    </row>
    <row r="689" spans="1:9" ht="15.75" customHeight="1" x14ac:dyDescent="0.25">
      <c r="A689" s="87"/>
      <c r="C689" s="86"/>
      <c r="D689" s="87"/>
      <c r="E689" s="87"/>
      <c r="F689" s="87"/>
      <c r="G689" s="87"/>
      <c r="H689" s="87"/>
      <c r="I689" s="87"/>
    </row>
    <row r="690" spans="1:9" ht="15.75" customHeight="1" x14ac:dyDescent="0.25">
      <c r="A690" s="87"/>
      <c r="C690" s="86"/>
      <c r="D690" s="87"/>
      <c r="E690" s="87"/>
      <c r="F690" s="87"/>
      <c r="G690" s="87"/>
      <c r="H690" s="87"/>
      <c r="I690" s="87"/>
    </row>
    <row r="691" spans="1:9" ht="15.75" customHeight="1" x14ac:dyDescent="0.25">
      <c r="A691" s="87"/>
      <c r="C691" s="86"/>
      <c r="D691" s="87"/>
      <c r="E691" s="87"/>
      <c r="F691" s="87"/>
      <c r="G691" s="87"/>
      <c r="H691" s="87"/>
      <c r="I691" s="87"/>
    </row>
    <row r="692" spans="1:9" ht="15.75" customHeight="1" x14ac:dyDescent="0.25">
      <c r="A692" s="87"/>
      <c r="C692" s="86"/>
      <c r="D692" s="87"/>
      <c r="E692" s="87"/>
      <c r="F692" s="87"/>
      <c r="G692" s="87"/>
      <c r="H692" s="87"/>
      <c r="I692" s="87"/>
    </row>
    <row r="693" spans="1:9" ht="15.75" customHeight="1" x14ac:dyDescent="0.25">
      <c r="A693" s="87"/>
      <c r="C693" s="86"/>
      <c r="D693" s="87"/>
      <c r="E693" s="87"/>
      <c r="F693" s="87"/>
      <c r="G693" s="87"/>
      <c r="H693" s="87"/>
      <c r="I693" s="87"/>
    </row>
    <row r="694" spans="1:9" ht="15.75" customHeight="1" x14ac:dyDescent="0.25">
      <c r="A694" s="87"/>
      <c r="C694" s="86"/>
      <c r="D694" s="87"/>
      <c r="E694" s="87"/>
      <c r="F694" s="87"/>
      <c r="G694" s="87"/>
      <c r="H694" s="87"/>
      <c r="I694" s="87"/>
    </row>
    <row r="695" spans="1:9" ht="15.75" customHeight="1" x14ac:dyDescent="0.25">
      <c r="A695" s="87"/>
      <c r="C695" s="86"/>
      <c r="D695" s="87"/>
      <c r="E695" s="87"/>
      <c r="F695" s="87"/>
      <c r="G695" s="87"/>
      <c r="H695" s="87"/>
      <c r="I695" s="87"/>
    </row>
    <row r="696" spans="1:9" ht="15.75" customHeight="1" x14ac:dyDescent="0.25">
      <c r="A696" s="87"/>
      <c r="C696" s="86"/>
      <c r="D696" s="87"/>
      <c r="E696" s="87"/>
      <c r="F696" s="87"/>
      <c r="G696" s="87"/>
      <c r="H696" s="87"/>
      <c r="I696" s="87"/>
    </row>
    <row r="697" spans="1:9" ht="15.75" customHeight="1" x14ac:dyDescent="0.25">
      <c r="A697" s="87"/>
      <c r="C697" s="86"/>
      <c r="D697" s="87"/>
      <c r="E697" s="87"/>
      <c r="F697" s="87"/>
      <c r="G697" s="87"/>
      <c r="H697" s="87"/>
      <c r="I697" s="87"/>
    </row>
    <row r="698" spans="1:9" ht="15.75" customHeight="1" x14ac:dyDescent="0.25">
      <c r="A698" s="87"/>
      <c r="C698" s="86"/>
      <c r="D698" s="87"/>
      <c r="E698" s="87"/>
      <c r="F698" s="87"/>
      <c r="G698" s="87"/>
      <c r="H698" s="87"/>
      <c r="I698" s="87"/>
    </row>
    <row r="699" spans="1:9" ht="15.75" customHeight="1" x14ac:dyDescent="0.25">
      <c r="A699" s="87"/>
      <c r="C699" s="86"/>
      <c r="D699" s="87"/>
      <c r="E699" s="87"/>
      <c r="F699" s="87"/>
      <c r="G699" s="87"/>
      <c r="H699" s="87"/>
      <c r="I699" s="87"/>
    </row>
    <row r="700" spans="1:9" ht="15.75" customHeight="1" x14ac:dyDescent="0.25">
      <c r="A700" s="87"/>
      <c r="C700" s="86"/>
      <c r="D700" s="87"/>
      <c r="E700" s="87"/>
      <c r="F700" s="87"/>
      <c r="G700" s="87"/>
      <c r="H700" s="87"/>
      <c r="I700" s="87"/>
    </row>
    <row r="701" spans="1:9" ht="15.75" customHeight="1" x14ac:dyDescent="0.25">
      <c r="A701" s="87"/>
      <c r="C701" s="86"/>
      <c r="D701" s="87"/>
      <c r="E701" s="87"/>
      <c r="F701" s="87"/>
      <c r="G701" s="87"/>
      <c r="H701" s="87"/>
      <c r="I701" s="87"/>
    </row>
    <row r="702" spans="1:9" ht="15.75" customHeight="1" x14ac:dyDescent="0.25">
      <c r="A702" s="87"/>
      <c r="C702" s="86"/>
      <c r="D702" s="87"/>
      <c r="E702" s="87"/>
      <c r="F702" s="87"/>
      <c r="G702" s="87"/>
      <c r="H702" s="87"/>
      <c r="I702" s="87"/>
    </row>
    <row r="703" spans="1:9" ht="15.75" customHeight="1" x14ac:dyDescent="0.25">
      <c r="A703" s="87"/>
      <c r="C703" s="86"/>
      <c r="D703" s="87"/>
      <c r="E703" s="87"/>
      <c r="F703" s="87"/>
      <c r="G703" s="87"/>
      <c r="H703" s="87"/>
      <c r="I703" s="87"/>
    </row>
    <row r="704" spans="1:9" ht="15.75" customHeight="1" x14ac:dyDescent="0.25">
      <c r="A704" s="87"/>
      <c r="C704" s="86"/>
      <c r="D704" s="87"/>
      <c r="E704" s="87"/>
      <c r="F704" s="87"/>
      <c r="G704" s="87"/>
      <c r="H704" s="87"/>
      <c r="I704" s="87"/>
    </row>
    <row r="705" spans="1:9" ht="15.75" customHeight="1" x14ac:dyDescent="0.25">
      <c r="A705" s="87"/>
      <c r="C705" s="86"/>
      <c r="D705" s="87"/>
      <c r="E705" s="87"/>
      <c r="F705" s="87"/>
      <c r="G705" s="87"/>
      <c r="H705" s="87"/>
      <c r="I705" s="87"/>
    </row>
    <row r="706" spans="1:9" ht="15.75" customHeight="1" x14ac:dyDescent="0.25">
      <c r="A706" s="87"/>
      <c r="C706" s="86"/>
      <c r="D706" s="87"/>
      <c r="E706" s="87"/>
      <c r="F706" s="87"/>
      <c r="G706" s="87"/>
      <c r="H706" s="87"/>
      <c r="I706" s="87"/>
    </row>
    <row r="707" spans="1:9" ht="15.75" customHeight="1" x14ac:dyDescent="0.25">
      <c r="A707" s="87"/>
      <c r="C707" s="86"/>
      <c r="D707" s="87"/>
      <c r="E707" s="87"/>
      <c r="F707" s="87"/>
      <c r="G707" s="87"/>
      <c r="H707" s="87"/>
      <c r="I707" s="87"/>
    </row>
    <row r="708" spans="1:9" ht="15.75" customHeight="1" x14ac:dyDescent="0.25">
      <c r="A708" s="87"/>
      <c r="C708" s="86"/>
      <c r="D708" s="87"/>
      <c r="E708" s="87"/>
      <c r="F708" s="87"/>
      <c r="G708" s="87"/>
      <c r="H708" s="87"/>
      <c r="I708" s="87"/>
    </row>
    <row r="709" spans="1:9" ht="15.75" customHeight="1" x14ac:dyDescent="0.25">
      <c r="A709" s="87"/>
      <c r="C709" s="86"/>
      <c r="D709" s="87"/>
      <c r="E709" s="87"/>
      <c r="F709" s="87"/>
      <c r="G709" s="87"/>
      <c r="H709" s="87"/>
      <c r="I709" s="87"/>
    </row>
    <row r="710" spans="1:9" ht="15.75" customHeight="1" x14ac:dyDescent="0.25">
      <c r="A710" s="87"/>
      <c r="C710" s="86"/>
      <c r="D710" s="87"/>
      <c r="E710" s="87"/>
      <c r="F710" s="87"/>
      <c r="G710" s="87"/>
      <c r="H710" s="87"/>
      <c r="I710" s="87"/>
    </row>
    <row r="711" spans="1:9" ht="15.75" customHeight="1" x14ac:dyDescent="0.25">
      <c r="A711" s="87"/>
      <c r="C711" s="86"/>
      <c r="D711" s="87"/>
      <c r="E711" s="87"/>
      <c r="F711" s="87"/>
      <c r="G711" s="87"/>
      <c r="H711" s="87"/>
      <c r="I711" s="87"/>
    </row>
    <row r="712" spans="1:9" ht="15.75" customHeight="1" x14ac:dyDescent="0.25">
      <c r="A712" s="87"/>
      <c r="C712" s="86"/>
      <c r="D712" s="87"/>
      <c r="E712" s="87"/>
      <c r="F712" s="87"/>
      <c r="G712" s="87"/>
      <c r="H712" s="87"/>
      <c r="I712" s="87"/>
    </row>
    <row r="713" spans="1:9" ht="15.75" customHeight="1" x14ac:dyDescent="0.25">
      <c r="A713" s="87"/>
      <c r="C713" s="86"/>
      <c r="D713" s="87"/>
      <c r="E713" s="87"/>
      <c r="F713" s="87"/>
      <c r="G713" s="87"/>
      <c r="H713" s="87"/>
      <c r="I713" s="87"/>
    </row>
    <row r="714" spans="1:9" ht="15.75" customHeight="1" x14ac:dyDescent="0.25">
      <c r="A714" s="87"/>
      <c r="C714" s="86"/>
      <c r="D714" s="87"/>
      <c r="E714" s="87"/>
      <c r="F714" s="87"/>
      <c r="G714" s="87"/>
      <c r="H714" s="87"/>
      <c r="I714" s="87"/>
    </row>
    <row r="715" spans="1:9" ht="15.75" customHeight="1" x14ac:dyDescent="0.25">
      <c r="A715" s="87"/>
      <c r="C715" s="86"/>
      <c r="D715" s="87"/>
      <c r="E715" s="87"/>
      <c r="F715" s="87"/>
      <c r="G715" s="87"/>
      <c r="H715" s="87"/>
      <c r="I715" s="87"/>
    </row>
    <row r="716" spans="1:9" ht="15.75" customHeight="1" x14ac:dyDescent="0.25">
      <c r="A716" s="87"/>
      <c r="C716" s="86"/>
      <c r="D716" s="87"/>
      <c r="E716" s="87"/>
      <c r="F716" s="87"/>
      <c r="G716" s="87"/>
      <c r="H716" s="87"/>
      <c r="I716" s="87"/>
    </row>
    <row r="717" spans="1:9" ht="15.75" customHeight="1" x14ac:dyDescent="0.25">
      <c r="A717" s="87"/>
      <c r="C717" s="86"/>
      <c r="D717" s="87"/>
      <c r="E717" s="87"/>
      <c r="F717" s="87"/>
      <c r="G717" s="87"/>
      <c r="H717" s="87"/>
      <c r="I717" s="87"/>
    </row>
    <row r="718" spans="1:9" ht="15.75" customHeight="1" x14ac:dyDescent="0.25">
      <c r="A718" s="87"/>
      <c r="C718" s="86"/>
      <c r="D718" s="87"/>
      <c r="E718" s="87"/>
      <c r="F718" s="87"/>
      <c r="G718" s="87"/>
      <c r="H718" s="87"/>
      <c r="I718" s="87"/>
    </row>
    <row r="719" spans="1:9" ht="15.75" customHeight="1" x14ac:dyDescent="0.25">
      <c r="A719" s="87"/>
      <c r="C719" s="86"/>
      <c r="D719" s="87"/>
      <c r="E719" s="87"/>
      <c r="F719" s="87"/>
      <c r="G719" s="87"/>
      <c r="H719" s="87"/>
      <c r="I719" s="87"/>
    </row>
    <row r="720" spans="1:9" ht="15.75" customHeight="1" x14ac:dyDescent="0.25">
      <c r="A720" s="87"/>
      <c r="C720" s="86"/>
      <c r="D720" s="87"/>
      <c r="E720" s="87"/>
      <c r="F720" s="87"/>
      <c r="G720" s="87"/>
      <c r="H720" s="87"/>
      <c r="I720" s="87"/>
    </row>
    <row r="721" spans="1:9" ht="15.75" customHeight="1" x14ac:dyDescent="0.25">
      <c r="A721" s="87"/>
      <c r="C721" s="86"/>
      <c r="D721" s="87"/>
      <c r="E721" s="87"/>
      <c r="F721" s="87"/>
      <c r="G721" s="87"/>
      <c r="H721" s="87"/>
      <c r="I721" s="87"/>
    </row>
    <row r="722" spans="1:9" ht="15.75" customHeight="1" x14ac:dyDescent="0.25">
      <c r="A722" s="87"/>
      <c r="C722" s="86"/>
      <c r="D722" s="87"/>
      <c r="E722" s="87"/>
      <c r="F722" s="87"/>
      <c r="G722" s="87"/>
      <c r="H722" s="87"/>
      <c r="I722" s="87"/>
    </row>
    <row r="723" spans="1:9" ht="15.75" customHeight="1" x14ac:dyDescent="0.25">
      <c r="A723" s="87"/>
      <c r="C723" s="86"/>
      <c r="D723" s="87"/>
      <c r="E723" s="87"/>
      <c r="F723" s="87"/>
      <c r="G723" s="87"/>
      <c r="H723" s="87"/>
      <c r="I723" s="87"/>
    </row>
    <row r="724" spans="1:9" ht="15.75" customHeight="1" x14ac:dyDescent="0.25">
      <c r="A724" s="87"/>
      <c r="C724" s="86"/>
      <c r="D724" s="87"/>
      <c r="E724" s="87"/>
      <c r="F724" s="87"/>
      <c r="G724" s="87"/>
      <c r="H724" s="87"/>
      <c r="I724" s="87"/>
    </row>
    <row r="725" spans="1:9" ht="15.75" customHeight="1" x14ac:dyDescent="0.25">
      <c r="A725" s="87"/>
      <c r="C725" s="86"/>
      <c r="D725" s="87"/>
      <c r="E725" s="87"/>
      <c r="F725" s="87"/>
      <c r="G725" s="87"/>
      <c r="H725" s="87"/>
      <c r="I725" s="87"/>
    </row>
    <row r="726" spans="1:9" ht="15.75" customHeight="1" x14ac:dyDescent="0.25">
      <c r="A726" s="87"/>
      <c r="C726" s="86"/>
      <c r="D726" s="87"/>
      <c r="E726" s="87"/>
      <c r="F726" s="87"/>
      <c r="G726" s="87"/>
      <c r="H726" s="87"/>
      <c r="I726" s="87"/>
    </row>
    <row r="727" spans="1:9" ht="15.75" customHeight="1" x14ac:dyDescent="0.25">
      <c r="A727" s="87"/>
      <c r="C727" s="86"/>
      <c r="D727" s="87"/>
      <c r="E727" s="87"/>
      <c r="F727" s="87"/>
      <c r="G727" s="87"/>
      <c r="H727" s="87"/>
      <c r="I727" s="87"/>
    </row>
    <row r="728" spans="1:9" ht="15.75" customHeight="1" x14ac:dyDescent="0.25">
      <c r="A728" s="87"/>
      <c r="C728" s="86"/>
      <c r="D728" s="87"/>
      <c r="E728" s="87"/>
      <c r="F728" s="87"/>
      <c r="G728" s="87"/>
      <c r="H728" s="87"/>
      <c r="I728" s="87"/>
    </row>
    <row r="729" spans="1:9" ht="15.75" customHeight="1" x14ac:dyDescent="0.25">
      <c r="A729" s="87"/>
      <c r="C729" s="86"/>
      <c r="D729" s="87"/>
      <c r="E729" s="87"/>
      <c r="F729" s="87"/>
      <c r="G729" s="87"/>
      <c r="H729" s="87"/>
      <c r="I729" s="87"/>
    </row>
    <row r="730" spans="1:9" ht="15.75" customHeight="1" x14ac:dyDescent="0.25">
      <c r="A730" s="87"/>
      <c r="C730" s="86"/>
      <c r="D730" s="87"/>
      <c r="E730" s="87"/>
      <c r="F730" s="87"/>
      <c r="G730" s="87"/>
      <c r="H730" s="87"/>
      <c r="I730" s="87"/>
    </row>
    <row r="731" spans="1:9" ht="15.75" customHeight="1" x14ac:dyDescent="0.25">
      <c r="A731" s="87"/>
      <c r="C731" s="86"/>
      <c r="D731" s="87"/>
      <c r="E731" s="87"/>
      <c r="F731" s="87"/>
      <c r="G731" s="87"/>
      <c r="H731" s="87"/>
      <c r="I731" s="87"/>
    </row>
    <row r="732" spans="1:9" ht="15.75" customHeight="1" x14ac:dyDescent="0.25">
      <c r="A732" s="87"/>
      <c r="C732" s="86"/>
      <c r="D732" s="87"/>
      <c r="E732" s="87"/>
      <c r="F732" s="87"/>
      <c r="G732" s="87"/>
      <c r="H732" s="87"/>
      <c r="I732" s="87"/>
    </row>
    <row r="733" spans="1:9" ht="15.75" customHeight="1" x14ac:dyDescent="0.25">
      <c r="A733" s="87"/>
      <c r="C733" s="86"/>
      <c r="D733" s="87"/>
      <c r="E733" s="87"/>
      <c r="F733" s="87"/>
      <c r="G733" s="87"/>
      <c r="H733" s="87"/>
      <c r="I733" s="87"/>
    </row>
    <row r="734" spans="1:9" ht="15.75" customHeight="1" x14ac:dyDescent="0.25">
      <c r="A734" s="87"/>
      <c r="C734" s="86"/>
      <c r="D734" s="87"/>
      <c r="E734" s="87"/>
      <c r="F734" s="87"/>
      <c r="G734" s="87"/>
      <c r="H734" s="87"/>
      <c r="I734" s="87"/>
    </row>
    <row r="735" spans="1:9" ht="15.75" customHeight="1" x14ac:dyDescent="0.25">
      <c r="A735" s="87"/>
      <c r="C735" s="86"/>
      <c r="D735" s="87"/>
      <c r="E735" s="87"/>
      <c r="F735" s="87"/>
      <c r="G735" s="87"/>
      <c r="H735" s="87"/>
      <c r="I735" s="87"/>
    </row>
    <row r="736" spans="1:9" ht="15.75" customHeight="1" x14ac:dyDescent="0.25">
      <c r="A736" s="87"/>
      <c r="C736" s="86"/>
      <c r="D736" s="87"/>
      <c r="E736" s="87"/>
      <c r="F736" s="87"/>
      <c r="G736" s="87"/>
      <c r="H736" s="87"/>
      <c r="I736" s="87"/>
    </row>
    <row r="737" spans="1:9" ht="15.75" customHeight="1" x14ac:dyDescent="0.25">
      <c r="A737" s="87"/>
      <c r="C737" s="86"/>
      <c r="D737" s="87"/>
      <c r="E737" s="87"/>
      <c r="F737" s="87"/>
      <c r="G737" s="87"/>
      <c r="H737" s="87"/>
      <c r="I737" s="87"/>
    </row>
    <row r="738" spans="1:9" ht="15.75" customHeight="1" x14ac:dyDescent="0.25">
      <c r="A738" s="87"/>
      <c r="C738" s="86"/>
      <c r="D738" s="87"/>
      <c r="E738" s="87"/>
      <c r="F738" s="87"/>
      <c r="G738" s="87"/>
      <c r="H738" s="87"/>
      <c r="I738" s="87"/>
    </row>
    <row r="739" spans="1:9" ht="15.75" customHeight="1" x14ac:dyDescent="0.25">
      <c r="A739" s="87"/>
      <c r="C739" s="86"/>
      <c r="D739" s="87"/>
      <c r="E739" s="87"/>
      <c r="F739" s="87"/>
      <c r="G739" s="87"/>
      <c r="H739" s="87"/>
      <c r="I739" s="87"/>
    </row>
    <row r="740" spans="1:9" ht="15.75" customHeight="1" x14ac:dyDescent="0.25">
      <c r="A740" s="87"/>
      <c r="C740" s="86"/>
      <c r="D740" s="87"/>
      <c r="E740" s="87"/>
      <c r="F740" s="87"/>
      <c r="G740" s="87"/>
      <c r="H740" s="87"/>
      <c r="I740" s="87"/>
    </row>
    <row r="741" spans="1:9" ht="15.75" customHeight="1" x14ac:dyDescent="0.25">
      <c r="A741" s="87"/>
      <c r="C741" s="86"/>
      <c r="D741" s="87"/>
      <c r="E741" s="87"/>
      <c r="F741" s="87"/>
      <c r="G741" s="87"/>
      <c r="H741" s="87"/>
      <c r="I741" s="87"/>
    </row>
    <row r="742" spans="1:9" ht="15.75" customHeight="1" x14ac:dyDescent="0.25">
      <c r="A742" s="87"/>
      <c r="C742" s="86"/>
      <c r="D742" s="87"/>
      <c r="E742" s="87"/>
      <c r="F742" s="87"/>
      <c r="G742" s="87"/>
      <c r="H742" s="87"/>
      <c r="I742" s="87"/>
    </row>
    <row r="743" spans="1:9" ht="15.75" customHeight="1" x14ac:dyDescent="0.25">
      <c r="A743" s="87"/>
      <c r="C743" s="86"/>
      <c r="D743" s="87"/>
      <c r="E743" s="87"/>
      <c r="F743" s="87"/>
      <c r="G743" s="87"/>
      <c r="H743" s="87"/>
      <c r="I743" s="87"/>
    </row>
    <row r="744" spans="1:9" ht="15.75" customHeight="1" x14ac:dyDescent="0.25">
      <c r="A744" s="87"/>
      <c r="C744" s="86"/>
      <c r="D744" s="87"/>
      <c r="E744" s="87"/>
      <c r="F744" s="87"/>
      <c r="G744" s="87"/>
      <c r="H744" s="87"/>
      <c r="I744" s="87"/>
    </row>
    <row r="745" spans="1:9" ht="15.75" customHeight="1" x14ac:dyDescent="0.25">
      <c r="A745" s="87"/>
      <c r="C745" s="86"/>
      <c r="D745" s="87"/>
      <c r="E745" s="87"/>
      <c r="F745" s="87"/>
      <c r="G745" s="87"/>
      <c r="H745" s="87"/>
      <c r="I745" s="87"/>
    </row>
    <row r="746" spans="1:9" ht="15.75" customHeight="1" x14ac:dyDescent="0.25">
      <c r="A746" s="87"/>
      <c r="C746" s="86"/>
      <c r="D746" s="87"/>
      <c r="E746" s="87"/>
      <c r="F746" s="87"/>
      <c r="G746" s="87"/>
      <c r="H746" s="87"/>
      <c r="I746" s="87"/>
    </row>
    <row r="747" spans="1:9" ht="15.75" customHeight="1" x14ac:dyDescent="0.25">
      <c r="A747" s="87"/>
      <c r="C747" s="86"/>
      <c r="D747" s="87"/>
      <c r="E747" s="87"/>
      <c r="F747" s="87"/>
      <c r="G747" s="87"/>
      <c r="H747" s="87"/>
      <c r="I747" s="87"/>
    </row>
    <row r="748" spans="1:9" ht="15.75" customHeight="1" x14ac:dyDescent="0.25">
      <c r="A748" s="87"/>
      <c r="C748" s="86"/>
      <c r="D748" s="87"/>
      <c r="E748" s="87"/>
      <c r="F748" s="87"/>
      <c r="G748" s="87"/>
      <c r="H748" s="87"/>
      <c r="I748" s="87"/>
    </row>
    <row r="749" spans="1:9" ht="15.75" customHeight="1" x14ac:dyDescent="0.25">
      <c r="A749" s="87"/>
      <c r="C749" s="86"/>
      <c r="D749" s="87"/>
      <c r="E749" s="87"/>
      <c r="F749" s="87"/>
      <c r="G749" s="87"/>
      <c r="H749" s="87"/>
      <c r="I749" s="87"/>
    </row>
    <row r="750" spans="1:9" ht="15.75" customHeight="1" x14ac:dyDescent="0.25">
      <c r="A750" s="87"/>
      <c r="C750" s="86"/>
      <c r="D750" s="87"/>
      <c r="E750" s="87"/>
      <c r="F750" s="87"/>
      <c r="G750" s="87"/>
      <c r="H750" s="87"/>
      <c r="I750" s="87"/>
    </row>
    <row r="751" spans="1:9" ht="15.75" customHeight="1" x14ac:dyDescent="0.25">
      <c r="A751" s="87"/>
      <c r="C751" s="86"/>
      <c r="D751" s="87"/>
      <c r="E751" s="87"/>
      <c r="F751" s="87"/>
      <c r="G751" s="87"/>
      <c r="H751" s="87"/>
      <c r="I751" s="87"/>
    </row>
    <row r="752" spans="1:9" ht="15.75" customHeight="1" x14ac:dyDescent="0.25">
      <c r="A752" s="87"/>
      <c r="C752" s="86"/>
      <c r="D752" s="87"/>
      <c r="E752" s="87"/>
      <c r="F752" s="87"/>
      <c r="G752" s="87"/>
      <c r="H752" s="87"/>
      <c r="I752" s="87"/>
    </row>
    <row r="753" spans="1:9" ht="15.75" customHeight="1" x14ac:dyDescent="0.25">
      <c r="A753" s="87"/>
      <c r="C753" s="86"/>
      <c r="D753" s="87"/>
      <c r="E753" s="87"/>
      <c r="F753" s="87"/>
      <c r="G753" s="87"/>
      <c r="H753" s="87"/>
      <c r="I753" s="87"/>
    </row>
    <row r="754" spans="1:9" ht="15.75" customHeight="1" x14ac:dyDescent="0.25">
      <c r="A754" s="87"/>
      <c r="C754" s="86"/>
      <c r="D754" s="87"/>
      <c r="E754" s="87"/>
      <c r="F754" s="87"/>
      <c r="G754" s="87"/>
      <c r="H754" s="87"/>
      <c r="I754" s="87"/>
    </row>
    <row r="755" spans="1:9" ht="15.75" customHeight="1" x14ac:dyDescent="0.25">
      <c r="A755" s="87"/>
      <c r="C755" s="86"/>
      <c r="D755" s="87"/>
      <c r="E755" s="87"/>
      <c r="F755" s="87"/>
      <c r="G755" s="87"/>
      <c r="H755" s="87"/>
      <c r="I755" s="87"/>
    </row>
    <row r="756" spans="1:9" ht="15.75" customHeight="1" x14ac:dyDescent="0.25">
      <c r="A756" s="87"/>
      <c r="C756" s="86"/>
      <c r="D756" s="87"/>
      <c r="E756" s="87"/>
      <c r="F756" s="87"/>
      <c r="G756" s="87"/>
      <c r="H756" s="87"/>
      <c r="I756" s="87"/>
    </row>
    <row r="757" spans="1:9" ht="15.75" customHeight="1" x14ac:dyDescent="0.25">
      <c r="A757" s="87"/>
      <c r="C757" s="86"/>
      <c r="D757" s="87"/>
      <c r="E757" s="87"/>
      <c r="F757" s="87"/>
      <c r="G757" s="87"/>
      <c r="H757" s="87"/>
      <c r="I757" s="87"/>
    </row>
    <row r="758" spans="1:9" ht="15.75" customHeight="1" x14ac:dyDescent="0.25">
      <c r="A758" s="87"/>
      <c r="C758" s="86"/>
      <c r="D758" s="87"/>
      <c r="E758" s="87"/>
      <c r="F758" s="87"/>
      <c r="G758" s="87"/>
      <c r="H758" s="87"/>
      <c r="I758" s="87"/>
    </row>
    <row r="759" spans="1:9" ht="15.75" customHeight="1" x14ac:dyDescent="0.25">
      <c r="A759" s="87"/>
      <c r="C759" s="86"/>
      <c r="D759" s="87"/>
      <c r="E759" s="87"/>
      <c r="F759" s="87"/>
      <c r="G759" s="87"/>
      <c r="H759" s="87"/>
      <c r="I759" s="87"/>
    </row>
    <row r="760" spans="1:9" ht="15.75" customHeight="1" x14ac:dyDescent="0.25">
      <c r="A760" s="87"/>
      <c r="C760" s="86"/>
      <c r="D760" s="87"/>
      <c r="E760" s="87"/>
      <c r="F760" s="87"/>
      <c r="G760" s="87"/>
      <c r="H760" s="87"/>
      <c r="I760" s="87"/>
    </row>
    <row r="761" spans="1:9" ht="15.75" customHeight="1" x14ac:dyDescent="0.25">
      <c r="A761" s="87"/>
      <c r="C761" s="86"/>
      <c r="D761" s="87"/>
      <c r="E761" s="87"/>
      <c r="F761" s="87"/>
      <c r="G761" s="87"/>
      <c r="H761" s="87"/>
      <c r="I761" s="87"/>
    </row>
    <row r="762" spans="1:9" ht="15.75" customHeight="1" x14ac:dyDescent="0.25">
      <c r="A762" s="87"/>
      <c r="C762" s="86"/>
      <c r="D762" s="87"/>
      <c r="E762" s="87"/>
      <c r="F762" s="87"/>
      <c r="G762" s="87"/>
      <c r="H762" s="87"/>
      <c r="I762" s="87"/>
    </row>
    <row r="763" spans="1:9" ht="15.75" customHeight="1" x14ac:dyDescent="0.25">
      <c r="A763" s="87"/>
      <c r="C763" s="86"/>
      <c r="D763" s="87"/>
      <c r="E763" s="87"/>
      <c r="F763" s="87"/>
      <c r="G763" s="87"/>
      <c r="H763" s="87"/>
      <c r="I763" s="87"/>
    </row>
    <row r="764" spans="1:9" ht="15.75" customHeight="1" x14ac:dyDescent="0.25">
      <c r="A764" s="87"/>
      <c r="C764" s="86"/>
      <c r="D764" s="87"/>
      <c r="E764" s="87"/>
      <c r="F764" s="87"/>
      <c r="G764" s="87"/>
      <c r="H764" s="87"/>
      <c r="I764" s="87"/>
    </row>
    <row r="765" spans="1:9" ht="15.75" customHeight="1" x14ac:dyDescent="0.25">
      <c r="A765" s="87"/>
      <c r="C765" s="86"/>
      <c r="D765" s="87"/>
      <c r="E765" s="87"/>
      <c r="F765" s="87"/>
      <c r="G765" s="87"/>
      <c r="H765" s="87"/>
      <c r="I765" s="87"/>
    </row>
    <row r="766" spans="1:9" ht="15.75" customHeight="1" x14ac:dyDescent="0.25">
      <c r="A766" s="87"/>
      <c r="C766" s="86"/>
      <c r="D766" s="87"/>
      <c r="E766" s="87"/>
      <c r="F766" s="87"/>
      <c r="G766" s="87"/>
      <c r="H766" s="87"/>
      <c r="I766" s="87"/>
    </row>
    <row r="767" spans="1:9" ht="15.75" customHeight="1" x14ac:dyDescent="0.25">
      <c r="A767" s="87"/>
      <c r="C767" s="86"/>
      <c r="D767" s="87"/>
      <c r="E767" s="87"/>
      <c r="F767" s="87"/>
      <c r="G767" s="87"/>
      <c r="H767" s="87"/>
      <c r="I767" s="87"/>
    </row>
    <row r="768" spans="1:9" ht="15.75" customHeight="1" x14ac:dyDescent="0.25">
      <c r="A768" s="87"/>
      <c r="C768" s="86"/>
      <c r="D768" s="87"/>
      <c r="E768" s="87"/>
      <c r="F768" s="87"/>
      <c r="G768" s="87"/>
      <c r="H768" s="87"/>
      <c r="I768" s="87"/>
    </row>
    <row r="769" spans="1:9" ht="15.75" customHeight="1" x14ac:dyDescent="0.25">
      <c r="A769" s="87"/>
      <c r="C769" s="86"/>
      <c r="D769" s="87"/>
      <c r="E769" s="87"/>
      <c r="F769" s="87"/>
      <c r="G769" s="87"/>
      <c r="H769" s="87"/>
      <c r="I769" s="87"/>
    </row>
    <row r="770" spans="1:9" ht="15.75" customHeight="1" x14ac:dyDescent="0.25">
      <c r="A770" s="87"/>
      <c r="C770" s="86"/>
      <c r="D770" s="87"/>
      <c r="E770" s="87"/>
      <c r="F770" s="87"/>
      <c r="G770" s="87"/>
      <c r="H770" s="87"/>
      <c r="I770" s="87"/>
    </row>
    <row r="771" spans="1:9" ht="15.75" customHeight="1" x14ac:dyDescent="0.25">
      <c r="A771" s="87"/>
      <c r="C771" s="86"/>
      <c r="D771" s="87"/>
      <c r="E771" s="87"/>
      <c r="F771" s="87"/>
      <c r="G771" s="87"/>
      <c r="H771" s="87"/>
      <c r="I771" s="87"/>
    </row>
    <row r="772" spans="1:9" ht="15.75" customHeight="1" x14ac:dyDescent="0.25">
      <c r="A772" s="87"/>
      <c r="C772" s="86"/>
      <c r="D772" s="87"/>
      <c r="E772" s="87"/>
      <c r="F772" s="87"/>
      <c r="G772" s="87"/>
      <c r="H772" s="87"/>
      <c r="I772" s="87"/>
    </row>
    <row r="773" spans="1:9" ht="15.75" customHeight="1" x14ac:dyDescent="0.25">
      <c r="A773" s="87"/>
      <c r="C773" s="86"/>
      <c r="D773" s="87"/>
      <c r="E773" s="87"/>
      <c r="F773" s="87"/>
      <c r="G773" s="87"/>
      <c r="H773" s="87"/>
      <c r="I773" s="87"/>
    </row>
    <row r="774" spans="1:9" ht="15.75" customHeight="1" x14ac:dyDescent="0.25">
      <c r="A774" s="87"/>
      <c r="C774" s="86"/>
      <c r="D774" s="87"/>
      <c r="E774" s="87"/>
      <c r="F774" s="87"/>
      <c r="G774" s="87"/>
      <c r="H774" s="87"/>
      <c r="I774" s="87"/>
    </row>
    <row r="775" spans="1:9" ht="15.75" customHeight="1" x14ac:dyDescent="0.25">
      <c r="A775" s="87"/>
      <c r="C775" s="86"/>
      <c r="D775" s="87"/>
      <c r="E775" s="87"/>
      <c r="F775" s="87"/>
      <c r="G775" s="87"/>
      <c r="H775" s="87"/>
      <c r="I775" s="87"/>
    </row>
    <row r="776" spans="1:9" ht="15.75" customHeight="1" x14ac:dyDescent="0.25">
      <c r="A776" s="87"/>
      <c r="C776" s="86"/>
      <c r="D776" s="87"/>
      <c r="E776" s="87"/>
      <c r="F776" s="87"/>
      <c r="G776" s="87"/>
      <c r="H776" s="87"/>
      <c r="I776" s="87"/>
    </row>
    <row r="777" spans="1:9" ht="15.75" customHeight="1" x14ac:dyDescent="0.25">
      <c r="A777" s="87"/>
      <c r="C777" s="86"/>
      <c r="D777" s="87"/>
      <c r="E777" s="87"/>
      <c r="F777" s="87"/>
      <c r="G777" s="87"/>
      <c r="H777" s="87"/>
      <c r="I777" s="87"/>
    </row>
    <row r="778" spans="1:9" ht="15.75" customHeight="1" x14ac:dyDescent="0.25">
      <c r="A778" s="87"/>
      <c r="C778" s="86"/>
      <c r="D778" s="87"/>
      <c r="E778" s="87"/>
      <c r="F778" s="87"/>
      <c r="G778" s="87"/>
      <c r="H778" s="87"/>
      <c r="I778" s="87"/>
    </row>
    <row r="779" spans="1:9" ht="15.75" customHeight="1" x14ac:dyDescent="0.25">
      <c r="A779" s="87"/>
      <c r="C779" s="86"/>
      <c r="D779" s="87"/>
      <c r="E779" s="87"/>
      <c r="F779" s="87"/>
      <c r="G779" s="87"/>
      <c r="H779" s="87"/>
      <c r="I779" s="87"/>
    </row>
    <row r="780" spans="1:9" ht="15.75" customHeight="1" x14ac:dyDescent="0.25">
      <c r="A780" s="87"/>
      <c r="C780" s="86"/>
      <c r="D780" s="87"/>
      <c r="E780" s="87"/>
      <c r="F780" s="87"/>
      <c r="G780" s="87"/>
      <c r="H780" s="87"/>
      <c r="I780" s="87"/>
    </row>
    <row r="781" spans="1:9" ht="15.75" customHeight="1" x14ac:dyDescent="0.25">
      <c r="A781" s="87"/>
      <c r="C781" s="86"/>
      <c r="D781" s="87"/>
      <c r="E781" s="87"/>
      <c r="F781" s="87"/>
      <c r="G781" s="87"/>
      <c r="H781" s="87"/>
      <c r="I781" s="87"/>
    </row>
    <row r="782" spans="1:9" ht="15.75" customHeight="1" x14ac:dyDescent="0.25">
      <c r="A782" s="87"/>
      <c r="C782" s="86"/>
      <c r="D782" s="87"/>
      <c r="E782" s="87"/>
      <c r="F782" s="87"/>
      <c r="G782" s="87"/>
      <c r="H782" s="87"/>
      <c r="I782" s="87"/>
    </row>
    <row r="783" spans="1:9" ht="15.75" customHeight="1" x14ac:dyDescent="0.25">
      <c r="A783" s="87"/>
      <c r="C783" s="86"/>
      <c r="D783" s="87"/>
      <c r="E783" s="87"/>
      <c r="F783" s="87"/>
      <c r="G783" s="87"/>
      <c r="H783" s="87"/>
      <c r="I783" s="87"/>
    </row>
    <row r="784" spans="1:9" ht="15.75" customHeight="1" x14ac:dyDescent="0.25">
      <c r="A784" s="87"/>
      <c r="C784" s="86"/>
      <c r="D784" s="87"/>
      <c r="E784" s="87"/>
      <c r="F784" s="87"/>
      <c r="G784" s="87"/>
      <c r="H784" s="87"/>
      <c r="I784" s="87"/>
    </row>
    <row r="785" spans="1:9" ht="15.75" customHeight="1" x14ac:dyDescent="0.25">
      <c r="A785" s="87"/>
      <c r="C785" s="86"/>
      <c r="D785" s="87"/>
      <c r="E785" s="87"/>
      <c r="F785" s="87"/>
      <c r="G785" s="87"/>
      <c r="H785" s="87"/>
      <c r="I785" s="87"/>
    </row>
    <row r="786" spans="1:9" ht="15.75" customHeight="1" x14ac:dyDescent="0.25">
      <c r="A786" s="87"/>
      <c r="C786" s="86"/>
      <c r="D786" s="87"/>
      <c r="E786" s="87"/>
      <c r="F786" s="87"/>
      <c r="G786" s="87"/>
      <c r="H786" s="87"/>
      <c r="I786" s="87"/>
    </row>
    <row r="787" spans="1:9" ht="15.75" customHeight="1" x14ac:dyDescent="0.25">
      <c r="A787" s="87"/>
      <c r="C787" s="86"/>
      <c r="D787" s="87"/>
      <c r="E787" s="87"/>
      <c r="F787" s="87"/>
      <c r="G787" s="87"/>
      <c r="H787" s="87"/>
      <c r="I787" s="87"/>
    </row>
    <row r="788" spans="1:9" ht="15.75" customHeight="1" x14ac:dyDescent="0.25">
      <c r="A788" s="87"/>
      <c r="C788" s="86"/>
      <c r="D788" s="87"/>
      <c r="E788" s="87"/>
      <c r="F788" s="87"/>
      <c r="G788" s="87"/>
      <c r="H788" s="87"/>
      <c r="I788" s="87"/>
    </row>
    <row r="789" spans="1:9" ht="15.75" customHeight="1" x14ac:dyDescent="0.25">
      <c r="A789" s="87"/>
      <c r="C789" s="86"/>
      <c r="D789" s="87"/>
      <c r="E789" s="87"/>
      <c r="F789" s="87"/>
      <c r="G789" s="87"/>
      <c r="H789" s="87"/>
      <c r="I789" s="87"/>
    </row>
    <row r="790" spans="1:9" ht="15.75" customHeight="1" x14ac:dyDescent="0.25">
      <c r="A790" s="87"/>
      <c r="C790" s="86"/>
      <c r="D790" s="87"/>
      <c r="E790" s="87"/>
      <c r="F790" s="87"/>
      <c r="G790" s="87"/>
      <c r="H790" s="87"/>
      <c r="I790" s="87"/>
    </row>
    <row r="791" spans="1:9" ht="15.75" customHeight="1" x14ac:dyDescent="0.25">
      <c r="A791" s="87"/>
      <c r="C791" s="86"/>
      <c r="D791" s="87"/>
      <c r="E791" s="87"/>
      <c r="F791" s="87"/>
      <c r="G791" s="87"/>
      <c r="H791" s="87"/>
      <c r="I791" s="87"/>
    </row>
    <row r="792" spans="1:9" ht="15.75" customHeight="1" x14ac:dyDescent="0.25">
      <c r="A792" s="87"/>
      <c r="C792" s="86"/>
      <c r="D792" s="87"/>
      <c r="E792" s="87"/>
      <c r="F792" s="87"/>
      <c r="G792" s="87"/>
      <c r="H792" s="87"/>
      <c r="I792" s="87"/>
    </row>
    <row r="793" spans="1:9" ht="15.75" customHeight="1" x14ac:dyDescent="0.25">
      <c r="A793" s="87"/>
      <c r="C793" s="86"/>
      <c r="D793" s="87"/>
      <c r="E793" s="87"/>
      <c r="F793" s="87"/>
      <c r="G793" s="87"/>
      <c r="H793" s="87"/>
      <c r="I793" s="87"/>
    </row>
    <row r="794" spans="1:9" ht="15.75" customHeight="1" x14ac:dyDescent="0.25">
      <c r="A794" s="87"/>
      <c r="C794" s="86"/>
      <c r="D794" s="87"/>
      <c r="E794" s="87"/>
      <c r="F794" s="87"/>
      <c r="G794" s="87"/>
      <c r="H794" s="87"/>
      <c r="I794" s="87"/>
    </row>
    <row r="795" spans="1:9" ht="15.75" customHeight="1" x14ac:dyDescent="0.25">
      <c r="A795" s="87"/>
      <c r="C795" s="86"/>
      <c r="D795" s="87"/>
      <c r="E795" s="87"/>
      <c r="F795" s="87"/>
      <c r="G795" s="87"/>
      <c r="H795" s="87"/>
      <c r="I795" s="87"/>
    </row>
    <row r="796" spans="1:9" ht="15.75" customHeight="1" x14ac:dyDescent="0.25">
      <c r="A796" s="87"/>
      <c r="C796" s="86"/>
      <c r="D796" s="87"/>
      <c r="E796" s="87"/>
      <c r="F796" s="87"/>
      <c r="G796" s="87"/>
      <c r="H796" s="87"/>
      <c r="I796" s="87"/>
    </row>
    <row r="797" spans="1:9" ht="15.75" customHeight="1" x14ac:dyDescent="0.25">
      <c r="A797" s="87"/>
      <c r="C797" s="86"/>
      <c r="D797" s="87"/>
      <c r="E797" s="87"/>
      <c r="F797" s="87"/>
      <c r="G797" s="87"/>
      <c r="H797" s="87"/>
      <c r="I797" s="87"/>
    </row>
    <row r="798" spans="1:9" ht="15.75" customHeight="1" x14ac:dyDescent="0.25">
      <c r="A798" s="87"/>
      <c r="C798" s="86"/>
      <c r="D798" s="87"/>
      <c r="E798" s="87"/>
      <c r="F798" s="87"/>
      <c r="G798" s="87"/>
      <c r="H798" s="87"/>
      <c r="I798" s="87"/>
    </row>
    <row r="799" spans="1:9" ht="15.75" customHeight="1" x14ac:dyDescent="0.25">
      <c r="A799" s="87"/>
      <c r="C799" s="86"/>
      <c r="D799" s="87"/>
      <c r="E799" s="87"/>
      <c r="F799" s="87"/>
      <c r="G799" s="87"/>
      <c r="H799" s="87"/>
      <c r="I799" s="87"/>
    </row>
    <row r="800" spans="1:9" ht="15.75" customHeight="1" x14ac:dyDescent="0.25">
      <c r="A800" s="87"/>
      <c r="C800" s="86"/>
      <c r="D800" s="87"/>
      <c r="E800" s="87"/>
      <c r="F800" s="87"/>
      <c r="G800" s="87"/>
      <c r="H800" s="87"/>
      <c r="I800" s="87"/>
    </row>
    <row r="801" spans="1:9" ht="15.75" customHeight="1" x14ac:dyDescent="0.25">
      <c r="A801" s="87"/>
      <c r="C801" s="86"/>
      <c r="D801" s="87"/>
      <c r="E801" s="87"/>
      <c r="F801" s="87"/>
      <c r="G801" s="87"/>
      <c r="H801" s="87"/>
      <c r="I801" s="87"/>
    </row>
    <row r="802" spans="1:9" ht="15.75" customHeight="1" x14ac:dyDescent="0.25">
      <c r="A802" s="87"/>
      <c r="C802" s="86"/>
      <c r="D802" s="87"/>
      <c r="E802" s="87"/>
      <c r="F802" s="87"/>
      <c r="G802" s="87"/>
      <c r="H802" s="87"/>
      <c r="I802" s="87"/>
    </row>
    <row r="803" spans="1:9" ht="15.75" customHeight="1" x14ac:dyDescent="0.25">
      <c r="A803" s="87"/>
      <c r="C803" s="86"/>
      <c r="D803" s="87"/>
      <c r="E803" s="87"/>
      <c r="F803" s="87"/>
      <c r="G803" s="87"/>
      <c r="H803" s="87"/>
      <c r="I803" s="87"/>
    </row>
    <row r="804" spans="1:9" ht="15.75" customHeight="1" x14ac:dyDescent="0.25">
      <c r="A804" s="87"/>
      <c r="C804" s="86"/>
      <c r="D804" s="87"/>
      <c r="E804" s="87"/>
      <c r="F804" s="87"/>
      <c r="G804" s="87"/>
      <c r="H804" s="87"/>
      <c r="I804" s="87"/>
    </row>
    <row r="805" spans="1:9" ht="15.75" customHeight="1" x14ac:dyDescent="0.25">
      <c r="A805" s="87"/>
      <c r="C805" s="86"/>
      <c r="D805" s="87"/>
      <c r="E805" s="87"/>
      <c r="F805" s="87"/>
      <c r="G805" s="87"/>
      <c r="H805" s="87"/>
      <c r="I805" s="87"/>
    </row>
    <row r="806" spans="1:9" ht="15.75" customHeight="1" x14ac:dyDescent="0.25">
      <c r="A806" s="87"/>
      <c r="C806" s="86"/>
      <c r="D806" s="87"/>
      <c r="E806" s="87"/>
      <c r="F806" s="87"/>
      <c r="G806" s="87"/>
      <c r="H806" s="87"/>
      <c r="I806" s="87"/>
    </row>
    <row r="807" spans="1:9" ht="15.75" customHeight="1" x14ac:dyDescent="0.25">
      <c r="A807" s="87"/>
      <c r="C807" s="86"/>
      <c r="D807" s="87"/>
      <c r="E807" s="87"/>
      <c r="F807" s="87"/>
      <c r="G807" s="87"/>
      <c r="H807" s="87"/>
      <c r="I807" s="87"/>
    </row>
    <row r="808" spans="1:9" ht="15.75" customHeight="1" x14ac:dyDescent="0.25">
      <c r="A808" s="87"/>
      <c r="C808" s="86"/>
      <c r="D808" s="87"/>
      <c r="E808" s="87"/>
      <c r="F808" s="87"/>
      <c r="G808" s="87"/>
      <c r="H808" s="87"/>
      <c r="I808" s="87"/>
    </row>
    <row r="809" spans="1:9" ht="15.75" customHeight="1" x14ac:dyDescent="0.25">
      <c r="A809" s="87"/>
      <c r="C809" s="86"/>
      <c r="D809" s="87"/>
      <c r="E809" s="87"/>
      <c r="F809" s="87"/>
      <c r="G809" s="87"/>
      <c r="H809" s="87"/>
      <c r="I809" s="87"/>
    </row>
    <row r="810" spans="1:9" ht="15.75" customHeight="1" x14ac:dyDescent="0.25">
      <c r="A810" s="87"/>
      <c r="C810" s="86"/>
      <c r="D810" s="87"/>
      <c r="E810" s="87"/>
      <c r="F810" s="87"/>
      <c r="G810" s="87"/>
      <c r="H810" s="87"/>
      <c r="I810" s="87"/>
    </row>
    <row r="811" spans="1:9" ht="15.75" customHeight="1" x14ac:dyDescent="0.25">
      <c r="A811" s="87"/>
      <c r="C811" s="86"/>
      <c r="D811" s="87"/>
      <c r="E811" s="87"/>
      <c r="F811" s="87"/>
      <c r="G811" s="87"/>
      <c r="H811" s="87"/>
      <c r="I811" s="87"/>
    </row>
    <row r="812" spans="1:9" ht="15.75" customHeight="1" x14ac:dyDescent="0.25">
      <c r="A812" s="87"/>
      <c r="C812" s="86"/>
      <c r="D812" s="87"/>
      <c r="E812" s="87"/>
      <c r="F812" s="87"/>
      <c r="G812" s="87"/>
      <c r="H812" s="87"/>
      <c r="I812" s="87"/>
    </row>
    <row r="813" spans="1:9" ht="15.75" customHeight="1" x14ac:dyDescent="0.25">
      <c r="A813" s="87"/>
      <c r="C813" s="86"/>
      <c r="D813" s="87"/>
      <c r="E813" s="87"/>
      <c r="F813" s="87"/>
      <c r="G813" s="87"/>
      <c r="H813" s="87"/>
      <c r="I813" s="87"/>
    </row>
    <row r="814" spans="1:9" ht="15.75" customHeight="1" x14ac:dyDescent="0.25">
      <c r="A814" s="87"/>
      <c r="C814" s="86"/>
      <c r="D814" s="87"/>
      <c r="E814" s="87"/>
      <c r="F814" s="87"/>
      <c r="G814" s="87"/>
      <c r="H814" s="87"/>
      <c r="I814" s="87"/>
    </row>
    <row r="815" spans="1:9" ht="15.75" customHeight="1" x14ac:dyDescent="0.25">
      <c r="A815" s="87"/>
      <c r="C815" s="86"/>
      <c r="D815" s="87"/>
      <c r="E815" s="87"/>
      <c r="F815" s="87"/>
      <c r="G815" s="87"/>
      <c r="H815" s="87"/>
      <c r="I815" s="87"/>
    </row>
    <row r="816" spans="1:9" ht="15.75" customHeight="1" x14ac:dyDescent="0.25">
      <c r="A816" s="87"/>
      <c r="C816" s="86"/>
      <c r="D816" s="87"/>
      <c r="E816" s="87"/>
      <c r="F816" s="87"/>
      <c r="G816" s="87"/>
      <c r="H816" s="87"/>
      <c r="I816" s="87"/>
    </row>
    <row r="817" spans="1:9" ht="15.75" customHeight="1" x14ac:dyDescent="0.25">
      <c r="A817" s="87"/>
      <c r="C817" s="86"/>
      <c r="D817" s="87"/>
      <c r="E817" s="87"/>
      <c r="F817" s="87"/>
      <c r="G817" s="87"/>
      <c r="H817" s="87"/>
      <c r="I817" s="87"/>
    </row>
    <row r="818" spans="1:9" ht="15.75" customHeight="1" x14ac:dyDescent="0.25">
      <c r="A818" s="87"/>
      <c r="C818" s="86"/>
      <c r="D818" s="87"/>
      <c r="E818" s="87"/>
      <c r="F818" s="87"/>
      <c r="G818" s="87"/>
      <c r="H818" s="87"/>
      <c r="I818" s="87"/>
    </row>
    <row r="819" spans="1:9" ht="15.75" customHeight="1" x14ac:dyDescent="0.25">
      <c r="A819" s="87"/>
      <c r="C819" s="86"/>
      <c r="D819" s="87"/>
      <c r="E819" s="87"/>
      <c r="F819" s="87"/>
      <c r="G819" s="87"/>
      <c r="H819" s="87"/>
      <c r="I819" s="87"/>
    </row>
    <row r="820" spans="1:9" ht="15.75" customHeight="1" x14ac:dyDescent="0.25">
      <c r="A820" s="87"/>
      <c r="C820" s="86"/>
      <c r="D820" s="87"/>
      <c r="E820" s="87"/>
      <c r="F820" s="87"/>
      <c r="G820" s="87"/>
      <c r="H820" s="87"/>
      <c r="I820" s="87"/>
    </row>
    <row r="821" spans="1:9" ht="15.75" customHeight="1" x14ac:dyDescent="0.25">
      <c r="A821" s="87"/>
      <c r="C821" s="86"/>
      <c r="D821" s="87"/>
      <c r="E821" s="87"/>
      <c r="F821" s="87"/>
      <c r="G821" s="87"/>
      <c r="H821" s="87"/>
      <c r="I821" s="87"/>
    </row>
    <row r="822" spans="1:9" ht="15.75" customHeight="1" x14ac:dyDescent="0.25">
      <c r="A822" s="87"/>
      <c r="C822" s="86"/>
      <c r="D822" s="87"/>
      <c r="E822" s="87"/>
      <c r="F822" s="87"/>
      <c r="G822" s="87"/>
      <c r="H822" s="87"/>
      <c r="I822" s="87"/>
    </row>
    <row r="823" spans="1:9" ht="15.75" customHeight="1" x14ac:dyDescent="0.25">
      <c r="A823" s="87"/>
      <c r="C823" s="86"/>
      <c r="D823" s="87"/>
      <c r="E823" s="87"/>
      <c r="F823" s="87"/>
      <c r="G823" s="87"/>
      <c r="H823" s="87"/>
      <c r="I823" s="87"/>
    </row>
    <row r="824" spans="1:9" ht="15.75" customHeight="1" x14ac:dyDescent="0.25">
      <c r="A824" s="87"/>
      <c r="C824" s="86"/>
      <c r="D824" s="87"/>
      <c r="E824" s="87"/>
      <c r="F824" s="87"/>
      <c r="G824" s="87"/>
      <c r="H824" s="87"/>
      <c r="I824" s="87"/>
    </row>
    <row r="825" spans="1:9" ht="15.75" customHeight="1" x14ac:dyDescent="0.25">
      <c r="A825" s="87"/>
      <c r="C825" s="86"/>
      <c r="D825" s="87"/>
      <c r="E825" s="87"/>
      <c r="F825" s="87"/>
      <c r="G825" s="87"/>
      <c r="H825" s="87"/>
      <c r="I825" s="87"/>
    </row>
    <row r="826" spans="1:9" ht="15.75" customHeight="1" x14ac:dyDescent="0.25">
      <c r="A826" s="87"/>
      <c r="C826" s="86"/>
      <c r="D826" s="87"/>
      <c r="E826" s="87"/>
      <c r="F826" s="87"/>
      <c r="G826" s="87"/>
      <c r="H826" s="87"/>
      <c r="I826" s="87"/>
    </row>
    <row r="827" spans="1:9" ht="15.75" customHeight="1" x14ac:dyDescent="0.25">
      <c r="A827" s="87"/>
      <c r="C827" s="86"/>
      <c r="D827" s="87"/>
      <c r="E827" s="87"/>
      <c r="F827" s="87"/>
      <c r="G827" s="87"/>
      <c r="H827" s="87"/>
      <c r="I827" s="87"/>
    </row>
    <row r="828" spans="1:9" ht="15.75" customHeight="1" x14ac:dyDescent="0.25">
      <c r="A828" s="87"/>
      <c r="C828" s="86"/>
      <c r="D828" s="87"/>
      <c r="E828" s="87"/>
      <c r="F828" s="87"/>
      <c r="G828" s="87"/>
      <c r="H828" s="87"/>
      <c r="I828" s="87"/>
    </row>
    <row r="829" spans="1:9" ht="15.75" customHeight="1" x14ac:dyDescent="0.25">
      <c r="A829" s="87"/>
      <c r="C829" s="86"/>
      <c r="D829" s="87"/>
      <c r="E829" s="87"/>
      <c r="F829" s="87"/>
      <c r="G829" s="87"/>
      <c r="H829" s="87"/>
      <c r="I829" s="87"/>
    </row>
    <row r="830" spans="1:9" ht="15.75" customHeight="1" x14ac:dyDescent="0.25">
      <c r="A830" s="87"/>
      <c r="C830" s="86"/>
      <c r="D830" s="87"/>
      <c r="E830" s="87"/>
      <c r="F830" s="87"/>
      <c r="G830" s="87"/>
      <c r="H830" s="87"/>
      <c r="I830" s="87"/>
    </row>
    <row r="831" spans="1:9" ht="15.75" customHeight="1" x14ac:dyDescent="0.25">
      <c r="A831" s="87"/>
      <c r="C831" s="86"/>
      <c r="D831" s="87"/>
      <c r="E831" s="87"/>
      <c r="F831" s="87"/>
      <c r="G831" s="87"/>
      <c r="H831" s="87"/>
      <c r="I831" s="87"/>
    </row>
    <row r="832" spans="1:9" ht="15.75" customHeight="1" x14ac:dyDescent="0.25">
      <c r="A832" s="87"/>
      <c r="C832" s="86"/>
      <c r="D832" s="87"/>
      <c r="E832" s="87"/>
      <c r="F832" s="87"/>
      <c r="G832" s="87"/>
      <c r="H832" s="87"/>
      <c r="I832" s="87"/>
    </row>
    <row r="833" spans="1:9" ht="15.75" customHeight="1" x14ac:dyDescent="0.25">
      <c r="A833" s="87"/>
      <c r="C833" s="86"/>
      <c r="D833" s="87"/>
      <c r="E833" s="87"/>
      <c r="F833" s="87"/>
      <c r="G833" s="87"/>
      <c r="H833" s="87"/>
      <c r="I833" s="87"/>
    </row>
    <row r="834" spans="1:9" ht="15.75" customHeight="1" x14ac:dyDescent="0.25">
      <c r="A834" s="87"/>
      <c r="C834" s="86"/>
      <c r="D834" s="87"/>
      <c r="E834" s="87"/>
      <c r="F834" s="87"/>
      <c r="G834" s="87"/>
      <c r="H834" s="87"/>
      <c r="I834" s="87"/>
    </row>
    <row r="835" spans="1:9" ht="15.75" customHeight="1" x14ac:dyDescent="0.25">
      <c r="A835" s="87"/>
      <c r="C835" s="86"/>
      <c r="D835" s="87"/>
      <c r="E835" s="87"/>
      <c r="F835" s="87"/>
      <c r="G835" s="87"/>
      <c r="H835" s="87"/>
      <c r="I835" s="87"/>
    </row>
    <row r="836" spans="1:9" ht="15.75" customHeight="1" x14ac:dyDescent="0.25">
      <c r="A836" s="87"/>
      <c r="C836" s="86"/>
      <c r="D836" s="87"/>
      <c r="E836" s="87"/>
      <c r="F836" s="87"/>
      <c r="G836" s="87"/>
      <c r="H836" s="87"/>
      <c r="I836" s="87"/>
    </row>
    <row r="837" spans="1:9" ht="15.75" customHeight="1" x14ac:dyDescent="0.25">
      <c r="A837" s="87"/>
      <c r="C837" s="86"/>
      <c r="D837" s="87"/>
      <c r="E837" s="87"/>
      <c r="F837" s="87"/>
      <c r="G837" s="87"/>
      <c r="H837" s="87"/>
      <c r="I837" s="87"/>
    </row>
    <row r="838" spans="1:9" ht="15.75" customHeight="1" x14ac:dyDescent="0.25">
      <c r="A838" s="87"/>
      <c r="C838" s="86"/>
      <c r="D838" s="87"/>
      <c r="E838" s="87"/>
      <c r="F838" s="87"/>
      <c r="G838" s="87"/>
      <c r="H838" s="87"/>
      <c r="I838" s="87"/>
    </row>
    <row r="839" spans="1:9" ht="15.75" customHeight="1" x14ac:dyDescent="0.25">
      <c r="A839" s="87"/>
      <c r="C839" s="86"/>
      <c r="D839" s="87"/>
      <c r="E839" s="87"/>
      <c r="F839" s="87"/>
      <c r="G839" s="87"/>
      <c r="H839" s="87"/>
      <c r="I839" s="87"/>
    </row>
    <row r="840" spans="1:9" ht="15.75" customHeight="1" x14ac:dyDescent="0.25">
      <c r="A840" s="87"/>
      <c r="C840" s="86"/>
      <c r="D840" s="87"/>
      <c r="E840" s="87"/>
      <c r="F840" s="87"/>
      <c r="G840" s="87"/>
      <c r="H840" s="87"/>
      <c r="I840" s="87"/>
    </row>
    <row r="841" spans="1:9" ht="15.75" customHeight="1" x14ac:dyDescent="0.25">
      <c r="A841" s="87"/>
      <c r="C841" s="86"/>
      <c r="D841" s="87"/>
      <c r="E841" s="87"/>
      <c r="F841" s="87"/>
      <c r="G841" s="87"/>
      <c r="H841" s="87"/>
      <c r="I841" s="87"/>
    </row>
    <row r="842" spans="1:9" ht="15.75" customHeight="1" x14ac:dyDescent="0.25">
      <c r="A842" s="87"/>
      <c r="C842" s="86"/>
      <c r="D842" s="87"/>
      <c r="E842" s="87"/>
      <c r="F842" s="87"/>
      <c r="G842" s="87"/>
      <c r="H842" s="87"/>
      <c r="I842" s="87"/>
    </row>
    <row r="843" spans="1:9" ht="15.75" customHeight="1" x14ac:dyDescent="0.25">
      <c r="A843" s="87"/>
      <c r="C843" s="86"/>
      <c r="D843" s="87"/>
      <c r="E843" s="87"/>
      <c r="F843" s="87"/>
      <c r="G843" s="87"/>
      <c r="H843" s="87"/>
      <c r="I843" s="87"/>
    </row>
    <row r="844" spans="1:9" ht="15.75" customHeight="1" x14ac:dyDescent="0.25">
      <c r="A844" s="87"/>
      <c r="C844" s="86"/>
      <c r="D844" s="87"/>
      <c r="E844" s="87"/>
      <c r="F844" s="87"/>
      <c r="G844" s="87"/>
      <c r="H844" s="87"/>
      <c r="I844" s="87"/>
    </row>
    <row r="845" spans="1:9" ht="15.75" customHeight="1" x14ac:dyDescent="0.25">
      <c r="A845" s="87"/>
      <c r="C845" s="86"/>
      <c r="D845" s="87"/>
      <c r="E845" s="87"/>
      <c r="F845" s="87"/>
      <c r="G845" s="87"/>
      <c r="H845" s="87"/>
      <c r="I845" s="87"/>
    </row>
    <row r="846" spans="1:9" ht="15.75" customHeight="1" x14ac:dyDescent="0.25">
      <c r="A846" s="87"/>
      <c r="C846" s="86"/>
      <c r="D846" s="87"/>
      <c r="E846" s="87"/>
      <c r="F846" s="87"/>
      <c r="G846" s="87"/>
      <c r="H846" s="87"/>
      <c r="I846" s="87"/>
    </row>
    <row r="847" spans="1:9" ht="15.75" customHeight="1" x14ac:dyDescent="0.25">
      <c r="A847" s="87"/>
      <c r="C847" s="86"/>
      <c r="D847" s="87"/>
      <c r="E847" s="87"/>
      <c r="F847" s="87"/>
      <c r="G847" s="87"/>
      <c r="H847" s="87"/>
      <c r="I847" s="87"/>
    </row>
    <row r="848" spans="1:9" ht="15.75" customHeight="1" x14ac:dyDescent="0.25">
      <c r="A848" s="87"/>
      <c r="C848" s="86"/>
      <c r="D848" s="87"/>
      <c r="E848" s="87"/>
      <c r="F848" s="87"/>
      <c r="G848" s="87"/>
      <c r="H848" s="87"/>
      <c r="I848" s="87"/>
    </row>
    <row r="849" spans="1:9" ht="15.75" customHeight="1" x14ac:dyDescent="0.25">
      <c r="A849" s="87"/>
      <c r="C849" s="86"/>
      <c r="D849" s="87"/>
      <c r="E849" s="87"/>
      <c r="F849" s="87"/>
      <c r="G849" s="87"/>
      <c r="H849" s="87"/>
      <c r="I849" s="87"/>
    </row>
    <row r="850" spans="1:9" ht="15.75" customHeight="1" x14ac:dyDescent="0.25">
      <c r="A850" s="87"/>
      <c r="C850" s="86"/>
      <c r="D850" s="87"/>
      <c r="E850" s="87"/>
      <c r="F850" s="87"/>
      <c r="G850" s="87"/>
      <c r="H850" s="87"/>
      <c r="I850" s="87"/>
    </row>
    <row r="851" spans="1:9" ht="15.75" customHeight="1" x14ac:dyDescent="0.25">
      <c r="A851" s="87"/>
      <c r="C851" s="86"/>
      <c r="D851" s="87"/>
      <c r="E851" s="87"/>
      <c r="F851" s="87"/>
      <c r="G851" s="87"/>
      <c r="H851" s="87"/>
      <c r="I851" s="87"/>
    </row>
    <row r="852" spans="1:9" ht="15.75" customHeight="1" x14ac:dyDescent="0.25">
      <c r="A852" s="87"/>
      <c r="C852" s="86"/>
      <c r="D852" s="87"/>
      <c r="E852" s="87"/>
      <c r="F852" s="87"/>
      <c r="G852" s="87"/>
      <c r="H852" s="87"/>
      <c r="I852" s="87"/>
    </row>
    <row r="853" spans="1:9" ht="15.75" customHeight="1" x14ac:dyDescent="0.25">
      <c r="A853" s="87"/>
      <c r="C853" s="86"/>
      <c r="D853" s="87"/>
      <c r="E853" s="87"/>
      <c r="F853" s="87"/>
      <c r="G853" s="87"/>
      <c r="H853" s="87"/>
      <c r="I853" s="87"/>
    </row>
    <row r="854" spans="1:9" ht="15.75" customHeight="1" x14ac:dyDescent="0.25">
      <c r="A854" s="87"/>
      <c r="C854" s="86"/>
      <c r="D854" s="87"/>
      <c r="E854" s="87"/>
      <c r="F854" s="87"/>
      <c r="G854" s="87"/>
      <c r="H854" s="87"/>
      <c r="I854" s="87"/>
    </row>
    <row r="855" spans="1:9" ht="15.75" customHeight="1" x14ac:dyDescent="0.25">
      <c r="A855" s="87"/>
      <c r="C855" s="86"/>
      <c r="D855" s="87"/>
      <c r="E855" s="87"/>
      <c r="F855" s="87"/>
      <c r="G855" s="87"/>
      <c r="H855" s="87"/>
      <c r="I855" s="87"/>
    </row>
    <row r="856" spans="1:9" ht="15.75" customHeight="1" x14ac:dyDescent="0.25">
      <c r="A856" s="87"/>
      <c r="C856" s="86"/>
      <c r="D856" s="87"/>
      <c r="E856" s="87"/>
      <c r="F856" s="87"/>
      <c r="G856" s="87"/>
      <c r="H856" s="87"/>
      <c r="I856" s="87"/>
    </row>
    <row r="857" spans="1:9" ht="15.75" customHeight="1" x14ac:dyDescent="0.25">
      <c r="A857" s="87"/>
      <c r="C857" s="86"/>
      <c r="D857" s="87"/>
      <c r="E857" s="87"/>
      <c r="F857" s="87"/>
      <c r="G857" s="87"/>
      <c r="H857" s="87"/>
      <c r="I857" s="87"/>
    </row>
    <row r="858" spans="1:9" ht="15.75" customHeight="1" x14ac:dyDescent="0.25">
      <c r="A858" s="87"/>
      <c r="C858" s="86"/>
      <c r="D858" s="87"/>
      <c r="E858" s="87"/>
      <c r="F858" s="87"/>
      <c r="G858" s="87"/>
      <c r="H858" s="87"/>
      <c r="I858" s="87"/>
    </row>
    <row r="859" spans="1:9" ht="15.75" customHeight="1" x14ac:dyDescent="0.25">
      <c r="A859" s="87"/>
      <c r="C859" s="86"/>
      <c r="D859" s="87"/>
      <c r="E859" s="87"/>
      <c r="F859" s="87"/>
      <c r="G859" s="87"/>
      <c r="H859" s="87"/>
      <c r="I859" s="87"/>
    </row>
    <row r="860" spans="1:9" ht="15.75" customHeight="1" x14ac:dyDescent="0.25">
      <c r="A860" s="87"/>
      <c r="C860" s="86"/>
      <c r="D860" s="87"/>
      <c r="E860" s="87"/>
      <c r="F860" s="87"/>
      <c r="G860" s="87"/>
      <c r="H860" s="87"/>
      <c r="I860" s="87"/>
    </row>
    <row r="861" spans="1:9" ht="15.75" customHeight="1" x14ac:dyDescent="0.25">
      <c r="A861" s="87"/>
      <c r="C861" s="86"/>
      <c r="D861" s="87"/>
      <c r="E861" s="87"/>
      <c r="F861" s="87"/>
      <c r="G861" s="87"/>
      <c r="H861" s="87"/>
      <c r="I861" s="87"/>
    </row>
    <row r="862" spans="1:9" ht="15.75" customHeight="1" x14ac:dyDescent="0.25">
      <c r="A862" s="87"/>
      <c r="C862" s="86"/>
      <c r="D862" s="87"/>
      <c r="E862" s="87"/>
      <c r="F862" s="87"/>
      <c r="G862" s="87"/>
      <c r="H862" s="87"/>
      <c r="I862" s="87"/>
    </row>
    <row r="863" spans="1:9" ht="15.75" customHeight="1" x14ac:dyDescent="0.25">
      <c r="A863" s="87"/>
      <c r="C863" s="86"/>
      <c r="D863" s="87"/>
      <c r="E863" s="87"/>
      <c r="F863" s="87"/>
      <c r="G863" s="87"/>
      <c r="H863" s="87"/>
      <c r="I863" s="87"/>
    </row>
    <row r="864" spans="1:9" ht="15.75" customHeight="1" x14ac:dyDescent="0.25">
      <c r="A864" s="87"/>
      <c r="C864" s="86"/>
      <c r="D864" s="87"/>
      <c r="E864" s="87"/>
      <c r="F864" s="87"/>
      <c r="G864" s="87"/>
      <c r="H864" s="87"/>
      <c r="I864" s="87"/>
    </row>
    <row r="865" spans="1:9" ht="15.75" customHeight="1" x14ac:dyDescent="0.25">
      <c r="A865" s="87"/>
      <c r="C865" s="86"/>
      <c r="D865" s="87"/>
      <c r="E865" s="87"/>
      <c r="F865" s="87"/>
      <c r="G865" s="87"/>
      <c r="H865" s="87"/>
      <c r="I865" s="87"/>
    </row>
    <row r="866" spans="1:9" ht="15.75" customHeight="1" x14ac:dyDescent="0.25">
      <c r="A866" s="87"/>
      <c r="C866" s="86"/>
      <c r="D866" s="87"/>
      <c r="E866" s="87"/>
      <c r="F866" s="87"/>
      <c r="G866" s="87"/>
      <c r="H866" s="87"/>
      <c r="I866" s="87"/>
    </row>
    <row r="867" spans="1:9" ht="15.75" customHeight="1" x14ac:dyDescent="0.25">
      <c r="A867" s="87"/>
      <c r="C867" s="86"/>
      <c r="D867" s="87"/>
      <c r="E867" s="87"/>
      <c r="F867" s="87"/>
      <c r="G867" s="87"/>
      <c r="H867" s="87"/>
      <c r="I867" s="87"/>
    </row>
    <row r="868" spans="1:9" ht="15.75" customHeight="1" x14ac:dyDescent="0.25">
      <c r="A868" s="87"/>
      <c r="C868" s="86"/>
      <c r="D868" s="87"/>
      <c r="E868" s="87"/>
      <c r="F868" s="87"/>
      <c r="G868" s="87"/>
      <c r="H868" s="87"/>
      <c r="I868" s="87"/>
    </row>
    <row r="869" spans="1:9" ht="15.75" customHeight="1" x14ac:dyDescent="0.25">
      <c r="A869" s="87"/>
      <c r="C869" s="86"/>
      <c r="D869" s="87"/>
      <c r="E869" s="87"/>
      <c r="F869" s="87"/>
      <c r="G869" s="87"/>
      <c r="H869" s="87"/>
      <c r="I869" s="87"/>
    </row>
    <row r="870" spans="1:9" ht="15.75" customHeight="1" x14ac:dyDescent="0.25">
      <c r="A870" s="87"/>
      <c r="C870" s="86"/>
      <c r="D870" s="87"/>
      <c r="E870" s="87"/>
      <c r="F870" s="87"/>
      <c r="G870" s="87"/>
      <c r="H870" s="87"/>
      <c r="I870" s="87"/>
    </row>
    <row r="871" spans="1:9" ht="15.75" customHeight="1" x14ac:dyDescent="0.25">
      <c r="A871" s="87"/>
      <c r="C871" s="86"/>
      <c r="D871" s="87"/>
      <c r="E871" s="87"/>
      <c r="F871" s="87"/>
      <c r="G871" s="87"/>
      <c r="H871" s="87"/>
      <c r="I871" s="87"/>
    </row>
    <row r="872" spans="1:9" ht="15.75" customHeight="1" x14ac:dyDescent="0.25">
      <c r="A872" s="87"/>
      <c r="C872" s="86"/>
      <c r="D872" s="87"/>
      <c r="E872" s="87"/>
      <c r="F872" s="87"/>
      <c r="G872" s="87"/>
      <c r="H872" s="87"/>
      <c r="I872" s="87"/>
    </row>
    <row r="873" spans="1:9" ht="15.75" customHeight="1" x14ac:dyDescent="0.25">
      <c r="A873" s="87"/>
      <c r="C873" s="86"/>
      <c r="D873" s="87"/>
      <c r="E873" s="87"/>
      <c r="F873" s="87"/>
      <c r="G873" s="87"/>
      <c r="H873" s="87"/>
      <c r="I873" s="87"/>
    </row>
    <row r="874" spans="1:9" ht="15.75" customHeight="1" x14ac:dyDescent="0.25">
      <c r="A874" s="87"/>
      <c r="C874" s="86"/>
      <c r="D874" s="87"/>
      <c r="E874" s="87"/>
      <c r="F874" s="87"/>
      <c r="G874" s="87"/>
      <c r="H874" s="87"/>
      <c r="I874" s="87"/>
    </row>
    <row r="875" spans="1:9" ht="15.75" customHeight="1" x14ac:dyDescent="0.25">
      <c r="A875" s="87"/>
      <c r="C875" s="86"/>
      <c r="D875" s="87"/>
      <c r="E875" s="87"/>
      <c r="F875" s="87"/>
      <c r="G875" s="87"/>
      <c r="H875" s="87"/>
      <c r="I875" s="87"/>
    </row>
    <row r="876" spans="1:9" ht="15.75" customHeight="1" x14ac:dyDescent="0.25">
      <c r="A876" s="87"/>
      <c r="C876" s="86"/>
      <c r="D876" s="87"/>
      <c r="E876" s="87"/>
      <c r="F876" s="87"/>
      <c r="G876" s="87"/>
      <c r="H876" s="87"/>
      <c r="I876" s="87"/>
    </row>
    <row r="877" spans="1:9" ht="15.75" customHeight="1" x14ac:dyDescent="0.25">
      <c r="A877" s="87"/>
      <c r="C877" s="86"/>
      <c r="D877" s="87"/>
      <c r="E877" s="87"/>
      <c r="F877" s="87"/>
      <c r="G877" s="87"/>
      <c r="H877" s="87"/>
      <c r="I877" s="87"/>
    </row>
    <row r="878" spans="1:9" ht="15.75" customHeight="1" x14ac:dyDescent="0.25">
      <c r="A878" s="87"/>
      <c r="C878" s="86"/>
      <c r="D878" s="87"/>
      <c r="E878" s="87"/>
      <c r="F878" s="87"/>
      <c r="G878" s="87"/>
      <c r="H878" s="87"/>
      <c r="I878" s="87"/>
    </row>
    <row r="879" spans="1:9" ht="15.75" customHeight="1" x14ac:dyDescent="0.25">
      <c r="A879" s="87"/>
      <c r="C879" s="86"/>
      <c r="D879" s="87"/>
      <c r="E879" s="87"/>
      <c r="F879" s="87"/>
      <c r="G879" s="87"/>
      <c r="H879" s="87"/>
      <c r="I879" s="87"/>
    </row>
    <row r="880" spans="1:9" ht="15.75" customHeight="1" x14ac:dyDescent="0.25">
      <c r="A880" s="87"/>
      <c r="C880" s="86"/>
      <c r="D880" s="87"/>
      <c r="E880" s="87"/>
      <c r="F880" s="87"/>
      <c r="G880" s="87"/>
      <c r="H880" s="87"/>
      <c r="I880" s="87"/>
    </row>
    <row r="881" spans="1:9" ht="15.75" customHeight="1" x14ac:dyDescent="0.25">
      <c r="A881" s="87"/>
      <c r="C881" s="86"/>
      <c r="D881" s="87"/>
      <c r="E881" s="87"/>
      <c r="F881" s="87"/>
      <c r="G881" s="87"/>
      <c r="H881" s="87"/>
      <c r="I881" s="87"/>
    </row>
    <row r="882" spans="1:9" ht="15.75" customHeight="1" x14ac:dyDescent="0.25">
      <c r="A882" s="87"/>
      <c r="C882" s="86"/>
      <c r="D882" s="87"/>
      <c r="E882" s="87"/>
      <c r="F882" s="87"/>
      <c r="G882" s="87"/>
      <c r="H882" s="87"/>
      <c r="I882" s="87"/>
    </row>
    <row r="883" spans="1:9" ht="15.75" customHeight="1" x14ac:dyDescent="0.25">
      <c r="A883" s="87"/>
      <c r="C883" s="86"/>
      <c r="D883" s="87"/>
      <c r="E883" s="87"/>
      <c r="F883" s="87"/>
      <c r="G883" s="87"/>
      <c r="H883" s="87"/>
      <c r="I883" s="87"/>
    </row>
    <row r="884" spans="1:9" ht="15.75" customHeight="1" x14ac:dyDescent="0.25">
      <c r="A884" s="87"/>
      <c r="C884" s="86"/>
      <c r="D884" s="87"/>
      <c r="E884" s="87"/>
      <c r="F884" s="87"/>
      <c r="G884" s="87"/>
      <c r="H884" s="87"/>
      <c r="I884" s="87"/>
    </row>
    <row r="885" spans="1:9" ht="15.75" customHeight="1" x14ac:dyDescent="0.25">
      <c r="A885" s="87"/>
      <c r="C885" s="86"/>
      <c r="D885" s="87"/>
      <c r="E885" s="87"/>
      <c r="F885" s="87"/>
      <c r="G885" s="87"/>
      <c r="H885" s="87"/>
      <c r="I885" s="87"/>
    </row>
    <row r="886" spans="1:9" ht="15.75" customHeight="1" x14ac:dyDescent="0.25">
      <c r="A886" s="87"/>
      <c r="C886" s="86"/>
      <c r="D886" s="87"/>
      <c r="E886" s="87"/>
      <c r="F886" s="87"/>
      <c r="G886" s="87"/>
      <c r="H886" s="87"/>
      <c r="I886" s="87"/>
    </row>
    <row r="887" spans="1:9" ht="15.75" customHeight="1" x14ac:dyDescent="0.25">
      <c r="A887" s="87"/>
      <c r="C887" s="86"/>
      <c r="D887" s="87"/>
      <c r="E887" s="87"/>
      <c r="F887" s="87"/>
      <c r="G887" s="87"/>
      <c r="H887" s="87"/>
      <c r="I887" s="87"/>
    </row>
    <row r="888" spans="1:9" ht="15.75" customHeight="1" x14ac:dyDescent="0.25">
      <c r="A888" s="87"/>
      <c r="C888" s="86"/>
      <c r="D888" s="87"/>
      <c r="E888" s="87"/>
      <c r="F888" s="87"/>
      <c r="G888" s="87"/>
      <c r="H888" s="87"/>
      <c r="I888" s="87"/>
    </row>
    <row r="889" spans="1:9" ht="15.75" customHeight="1" x14ac:dyDescent="0.25">
      <c r="A889" s="87"/>
      <c r="C889" s="86"/>
      <c r="D889" s="87"/>
      <c r="E889" s="87"/>
      <c r="F889" s="87"/>
      <c r="G889" s="87"/>
      <c r="H889" s="87"/>
      <c r="I889" s="87"/>
    </row>
    <row r="890" spans="1:9" ht="15.75" customHeight="1" x14ac:dyDescent="0.25">
      <c r="A890" s="87"/>
      <c r="C890" s="86"/>
      <c r="D890" s="87"/>
      <c r="E890" s="87"/>
      <c r="F890" s="87"/>
      <c r="G890" s="87"/>
      <c r="H890" s="87"/>
      <c r="I890" s="87"/>
    </row>
    <row r="891" spans="1:9" ht="15.75" customHeight="1" x14ac:dyDescent="0.25">
      <c r="A891" s="87"/>
      <c r="C891" s="86"/>
      <c r="D891" s="87"/>
      <c r="E891" s="87"/>
      <c r="F891" s="87"/>
      <c r="G891" s="87"/>
      <c r="H891" s="87"/>
      <c r="I891" s="87"/>
    </row>
    <row r="892" spans="1:9" ht="15.75" customHeight="1" x14ac:dyDescent="0.25">
      <c r="A892" s="87"/>
      <c r="C892" s="86"/>
      <c r="D892" s="87"/>
      <c r="E892" s="87"/>
      <c r="F892" s="87"/>
      <c r="G892" s="87"/>
      <c r="H892" s="87"/>
      <c r="I892" s="87"/>
    </row>
    <row r="893" spans="1:9" ht="15.75" customHeight="1" x14ac:dyDescent="0.25">
      <c r="A893" s="87"/>
      <c r="C893" s="86"/>
      <c r="D893" s="87"/>
      <c r="E893" s="87"/>
      <c r="F893" s="87"/>
      <c r="G893" s="87"/>
      <c r="H893" s="87"/>
      <c r="I893" s="87"/>
    </row>
    <row r="894" spans="1:9" ht="15.75" customHeight="1" x14ac:dyDescent="0.25">
      <c r="A894" s="87"/>
      <c r="C894" s="86"/>
      <c r="D894" s="87"/>
      <c r="E894" s="87"/>
      <c r="F894" s="87"/>
      <c r="G894" s="87"/>
      <c r="H894" s="87"/>
      <c r="I894" s="87"/>
    </row>
    <row r="895" spans="1:9" ht="15.75" customHeight="1" x14ac:dyDescent="0.25">
      <c r="A895" s="87"/>
      <c r="C895" s="86"/>
      <c r="D895" s="87"/>
      <c r="E895" s="87"/>
      <c r="F895" s="87"/>
      <c r="G895" s="87"/>
      <c r="H895" s="87"/>
      <c r="I895" s="87"/>
    </row>
    <row r="896" spans="1:9" ht="15.75" customHeight="1" x14ac:dyDescent="0.25">
      <c r="A896" s="87"/>
      <c r="C896" s="86"/>
      <c r="D896" s="87"/>
      <c r="E896" s="87"/>
      <c r="F896" s="87"/>
      <c r="G896" s="87"/>
      <c r="H896" s="87"/>
      <c r="I896" s="87"/>
    </row>
    <row r="897" spans="1:9" ht="15.75" customHeight="1" x14ac:dyDescent="0.25">
      <c r="A897" s="87"/>
      <c r="C897" s="86"/>
      <c r="D897" s="87"/>
      <c r="E897" s="87"/>
      <c r="F897" s="87"/>
      <c r="G897" s="87"/>
      <c r="H897" s="87"/>
      <c r="I897" s="87"/>
    </row>
    <row r="898" spans="1:9" ht="15.75" customHeight="1" x14ac:dyDescent="0.25">
      <c r="A898" s="87"/>
      <c r="C898" s="86"/>
      <c r="D898" s="87"/>
      <c r="E898" s="87"/>
      <c r="F898" s="87"/>
      <c r="G898" s="87"/>
      <c r="H898" s="87"/>
      <c r="I898" s="87"/>
    </row>
    <row r="899" spans="1:9" ht="15.75" customHeight="1" x14ac:dyDescent="0.25">
      <c r="A899" s="87"/>
      <c r="C899" s="86"/>
      <c r="D899" s="87"/>
      <c r="E899" s="87"/>
      <c r="F899" s="87"/>
      <c r="G899" s="87"/>
      <c r="H899" s="87"/>
      <c r="I899" s="87"/>
    </row>
    <row r="900" spans="1:9" ht="15.75" customHeight="1" x14ac:dyDescent="0.25">
      <c r="A900" s="87"/>
      <c r="C900" s="86"/>
      <c r="D900" s="87"/>
      <c r="E900" s="87"/>
      <c r="F900" s="87"/>
      <c r="G900" s="87"/>
      <c r="H900" s="87"/>
      <c r="I900" s="87"/>
    </row>
    <row r="901" spans="1:9" ht="15.75" customHeight="1" x14ac:dyDescent="0.25">
      <c r="A901" s="87"/>
      <c r="C901" s="86"/>
      <c r="D901" s="87"/>
      <c r="E901" s="87"/>
      <c r="F901" s="87"/>
      <c r="G901" s="87"/>
      <c r="H901" s="87"/>
      <c r="I901" s="87"/>
    </row>
    <row r="902" spans="1:9" ht="15.75" customHeight="1" x14ac:dyDescent="0.25">
      <c r="A902" s="87"/>
      <c r="C902" s="86"/>
      <c r="D902" s="87"/>
      <c r="E902" s="87"/>
      <c r="F902" s="87"/>
      <c r="G902" s="87"/>
      <c r="H902" s="87"/>
      <c r="I902" s="87"/>
    </row>
    <row r="903" spans="1:9" ht="15.75" customHeight="1" x14ac:dyDescent="0.25">
      <c r="A903" s="87"/>
      <c r="C903" s="86"/>
      <c r="D903" s="87"/>
      <c r="E903" s="87"/>
      <c r="F903" s="87"/>
      <c r="G903" s="87"/>
      <c r="H903" s="87"/>
      <c r="I903" s="87"/>
    </row>
    <row r="904" spans="1:9" ht="15.75" customHeight="1" x14ac:dyDescent="0.25">
      <c r="A904" s="87"/>
      <c r="C904" s="86"/>
      <c r="D904" s="87"/>
      <c r="E904" s="87"/>
      <c r="F904" s="87"/>
      <c r="G904" s="87"/>
      <c r="H904" s="87"/>
      <c r="I904" s="87"/>
    </row>
    <row r="905" spans="1:9" ht="15.75" customHeight="1" x14ac:dyDescent="0.25">
      <c r="A905" s="87"/>
      <c r="C905" s="86"/>
      <c r="D905" s="87"/>
      <c r="E905" s="87"/>
      <c r="F905" s="87"/>
      <c r="G905" s="87"/>
      <c r="H905" s="87"/>
      <c r="I905" s="87"/>
    </row>
    <row r="906" spans="1:9" ht="15.75" customHeight="1" x14ac:dyDescent="0.25">
      <c r="A906" s="87"/>
      <c r="C906" s="86"/>
      <c r="D906" s="87"/>
      <c r="E906" s="87"/>
      <c r="F906" s="87"/>
      <c r="G906" s="87"/>
      <c r="H906" s="87"/>
      <c r="I906" s="87"/>
    </row>
    <row r="907" spans="1:9" ht="15.75" customHeight="1" x14ac:dyDescent="0.25">
      <c r="A907" s="87"/>
      <c r="C907" s="86"/>
      <c r="D907" s="87"/>
      <c r="E907" s="87"/>
      <c r="F907" s="87"/>
      <c r="G907" s="87"/>
      <c r="H907" s="87"/>
      <c r="I907" s="87"/>
    </row>
    <row r="908" spans="1:9" ht="15.75" customHeight="1" x14ac:dyDescent="0.25">
      <c r="A908" s="87"/>
      <c r="C908" s="86"/>
      <c r="D908" s="87"/>
      <c r="E908" s="87"/>
      <c r="F908" s="87"/>
      <c r="G908" s="87"/>
      <c r="H908" s="87"/>
      <c r="I908" s="87"/>
    </row>
    <row r="909" spans="1:9" ht="15.75" customHeight="1" x14ac:dyDescent="0.25">
      <c r="A909" s="87"/>
      <c r="C909" s="86"/>
      <c r="D909" s="87"/>
      <c r="E909" s="87"/>
      <c r="F909" s="87"/>
      <c r="G909" s="87"/>
      <c r="H909" s="87"/>
      <c r="I909" s="87"/>
    </row>
    <row r="910" spans="1:9" ht="15.75" customHeight="1" x14ac:dyDescent="0.25">
      <c r="A910" s="87"/>
      <c r="C910" s="86"/>
      <c r="D910" s="87"/>
      <c r="E910" s="87"/>
      <c r="F910" s="87"/>
      <c r="G910" s="87"/>
      <c r="H910" s="87"/>
      <c r="I910" s="87"/>
    </row>
    <row r="911" spans="1:9" ht="15.75" customHeight="1" x14ac:dyDescent="0.25">
      <c r="A911" s="87"/>
      <c r="C911" s="86"/>
      <c r="D911" s="87"/>
      <c r="E911" s="87"/>
      <c r="F911" s="87"/>
      <c r="G911" s="87"/>
      <c r="H911" s="87"/>
      <c r="I911" s="87"/>
    </row>
    <row r="912" spans="1:9" ht="15.75" customHeight="1" x14ac:dyDescent="0.25">
      <c r="A912" s="87"/>
      <c r="C912" s="86"/>
      <c r="D912" s="87"/>
      <c r="E912" s="87"/>
      <c r="F912" s="87"/>
      <c r="G912" s="87"/>
      <c r="H912" s="87"/>
      <c r="I912" s="87"/>
    </row>
    <row r="913" spans="1:9" ht="15.75" customHeight="1" x14ac:dyDescent="0.25">
      <c r="A913" s="87"/>
      <c r="C913" s="86"/>
      <c r="D913" s="87"/>
      <c r="E913" s="87"/>
      <c r="F913" s="87"/>
      <c r="G913" s="87"/>
      <c r="H913" s="87"/>
      <c r="I913" s="87"/>
    </row>
    <row r="914" spans="1:9" ht="15.75" customHeight="1" x14ac:dyDescent="0.25">
      <c r="A914" s="87"/>
      <c r="C914" s="86"/>
      <c r="D914" s="87"/>
      <c r="E914" s="87"/>
      <c r="F914" s="87"/>
      <c r="G914" s="87"/>
      <c r="H914" s="87"/>
      <c r="I914" s="87"/>
    </row>
    <row r="915" spans="1:9" ht="15.75" customHeight="1" x14ac:dyDescent="0.25">
      <c r="A915" s="87"/>
      <c r="C915" s="86"/>
      <c r="D915" s="87"/>
      <c r="E915" s="87"/>
      <c r="F915" s="87"/>
      <c r="G915" s="87"/>
      <c r="H915" s="87"/>
      <c r="I915" s="87"/>
    </row>
    <row r="916" spans="1:9" ht="15.75" customHeight="1" x14ac:dyDescent="0.25">
      <c r="A916" s="87"/>
      <c r="C916" s="86"/>
      <c r="D916" s="87"/>
      <c r="E916" s="87"/>
      <c r="F916" s="87"/>
      <c r="G916" s="87"/>
      <c r="H916" s="87"/>
      <c r="I916" s="87"/>
    </row>
    <row r="917" spans="1:9" ht="15.75" customHeight="1" x14ac:dyDescent="0.25">
      <c r="A917" s="87"/>
      <c r="C917" s="86"/>
      <c r="D917" s="87"/>
      <c r="E917" s="87"/>
      <c r="F917" s="87"/>
      <c r="G917" s="87"/>
      <c r="H917" s="87"/>
      <c r="I917" s="87"/>
    </row>
    <row r="918" spans="1:9" ht="15.75" customHeight="1" x14ac:dyDescent="0.25">
      <c r="A918" s="87"/>
      <c r="C918" s="86"/>
      <c r="D918" s="87"/>
      <c r="E918" s="87"/>
      <c r="F918" s="87"/>
      <c r="G918" s="87"/>
      <c r="H918" s="87"/>
      <c r="I918" s="87"/>
    </row>
    <row r="919" spans="1:9" ht="15.75" customHeight="1" x14ac:dyDescent="0.25">
      <c r="A919" s="87"/>
      <c r="C919" s="86"/>
      <c r="D919" s="87"/>
      <c r="E919" s="87"/>
      <c r="F919" s="87"/>
      <c r="G919" s="87"/>
      <c r="H919" s="87"/>
      <c r="I919" s="87"/>
    </row>
    <row r="920" spans="1:9" ht="15.75" customHeight="1" x14ac:dyDescent="0.25">
      <c r="A920" s="87"/>
      <c r="C920" s="86"/>
      <c r="D920" s="87"/>
      <c r="E920" s="87"/>
      <c r="F920" s="87"/>
      <c r="G920" s="87"/>
      <c r="H920" s="87"/>
      <c r="I920" s="87"/>
    </row>
    <row r="921" spans="1:9" ht="15.75" customHeight="1" x14ac:dyDescent="0.25">
      <c r="A921" s="87"/>
      <c r="C921" s="86"/>
      <c r="D921" s="87"/>
      <c r="E921" s="87"/>
      <c r="F921" s="87"/>
      <c r="G921" s="87"/>
      <c r="H921" s="87"/>
      <c r="I921" s="87"/>
    </row>
    <row r="922" spans="1:9" ht="15.75" customHeight="1" x14ac:dyDescent="0.25">
      <c r="A922" s="87"/>
      <c r="C922" s="86"/>
      <c r="D922" s="87"/>
      <c r="E922" s="87"/>
      <c r="F922" s="87"/>
      <c r="G922" s="87"/>
      <c r="H922" s="87"/>
      <c r="I922" s="87"/>
    </row>
    <row r="923" spans="1:9" ht="15.75" customHeight="1" x14ac:dyDescent="0.25">
      <c r="A923" s="87"/>
      <c r="C923" s="86"/>
      <c r="D923" s="87"/>
      <c r="E923" s="87"/>
      <c r="F923" s="87"/>
      <c r="G923" s="87"/>
      <c r="H923" s="87"/>
      <c r="I923" s="87"/>
    </row>
    <row r="924" spans="1:9" ht="15.75" customHeight="1" x14ac:dyDescent="0.25">
      <c r="A924" s="87"/>
      <c r="C924" s="86"/>
      <c r="D924" s="87"/>
      <c r="E924" s="87"/>
      <c r="F924" s="87"/>
      <c r="G924" s="87"/>
      <c r="H924" s="87"/>
      <c r="I924" s="87"/>
    </row>
    <row r="925" spans="1:9" ht="15.75" customHeight="1" x14ac:dyDescent="0.25">
      <c r="A925" s="87"/>
      <c r="C925" s="86"/>
      <c r="D925" s="87"/>
      <c r="E925" s="87"/>
      <c r="F925" s="87"/>
      <c r="G925" s="87"/>
      <c r="H925" s="87"/>
      <c r="I925" s="87"/>
    </row>
    <row r="926" spans="1:9" ht="15.75" customHeight="1" x14ac:dyDescent="0.25">
      <c r="A926" s="87"/>
      <c r="C926" s="86"/>
      <c r="D926" s="87"/>
      <c r="E926" s="87"/>
      <c r="F926" s="87"/>
      <c r="G926" s="87"/>
      <c r="H926" s="87"/>
      <c r="I926" s="87"/>
    </row>
    <row r="927" spans="1:9" ht="15.75" customHeight="1" x14ac:dyDescent="0.25">
      <c r="A927" s="87"/>
      <c r="C927" s="86"/>
      <c r="D927" s="87"/>
      <c r="E927" s="87"/>
      <c r="F927" s="87"/>
      <c r="G927" s="87"/>
      <c r="H927" s="87"/>
      <c r="I927" s="87"/>
    </row>
    <row r="928" spans="1:9" ht="15.75" customHeight="1" x14ac:dyDescent="0.25">
      <c r="A928" s="87"/>
      <c r="C928" s="86"/>
      <c r="D928" s="87"/>
      <c r="E928" s="87"/>
      <c r="F928" s="87"/>
      <c r="G928" s="87"/>
      <c r="H928" s="87"/>
      <c r="I928" s="87"/>
    </row>
    <row r="929" spans="1:9" ht="15.75" customHeight="1" x14ac:dyDescent="0.25">
      <c r="A929" s="87"/>
      <c r="C929" s="86"/>
      <c r="D929" s="87"/>
      <c r="E929" s="87"/>
      <c r="F929" s="87"/>
      <c r="G929" s="87"/>
      <c r="H929" s="87"/>
      <c r="I929" s="87"/>
    </row>
    <row r="930" spans="1:9" ht="15.75" customHeight="1" x14ac:dyDescent="0.25">
      <c r="A930" s="87"/>
      <c r="C930" s="86"/>
      <c r="D930" s="87"/>
      <c r="E930" s="87"/>
      <c r="F930" s="87"/>
      <c r="G930" s="87"/>
      <c r="H930" s="87"/>
      <c r="I930" s="87"/>
    </row>
    <row r="931" spans="1:9" ht="15.75" customHeight="1" x14ac:dyDescent="0.25">
      <c r="A931" s="87"/>
      <c r="C931" s="86"/>
      <c r="D931" s="87"/>
      <c r="E931" s="87"/>
      <c r="F931" s="87"/>
      <c r="G931" s="87"/>
      <c r="H931" s="87"/>
      <c r="I931" s="87"/>
    </row>
    <row r="932" spans="1:9" ht="15.75" customHeight="1" x14ac:dyDescent="0.25">
      <c r="A932" s="87"/>
      <c r="C932" s="86"/>
      <c r="D932" s="87"/>
      <c r="E932" s="87"/>
      <c r="F932" s="87"/>
      <c r="G932" s="87"/>
      <c r="H932" s="87"/>
      <c r="I932" s="87"/>
    </row>
    <row r="933" spans="1:9" ht="15.75" customHeight="1" x14ac:dyDescent="0.25">
      <c r="A933" s="87"/>
      <c r="C933" s="86"/>
      <c r="D933" s="87"/>
      <c r="E933" s="87"/>
      <c r="F933" s="87"/>
      <c r="G933" s="87"/>
      <c r="H933" s="87"/>
      <c r="I933" s="87"/>
    </row>
    <row r="934" spans="1:9" ht="15.75" customHeight="1" x14ac:dyDescent="0.25">
      <c r="A934" s="87"/>
      <c r="C934" s="86"/>
      <c r="D934" s="87"/>
      <c r="E934" s="87"/>
      <c r="F934" s="87"/>
      <c r="G934" s="87"/>
      <c r="H934" s="87"/>
      <c r="I934" s="87"/>
    </row>
    <row r="935" spans="1:9" ht="15.75" customHeight="1" x14ac:dyDescent="0.25">
      <c r="A935" s="87"/>
      <c r="C935" s="86"/>
      <c r="D935" s="87"/>
      <c r="E935" s="87"/>
      <c r="F935" s="87"/>
      <c r="G935" s="87"/>
      <c r="H935" s="87"/>
      <c r="I935" s="87"/>
    </row>
    <row r="936" spans="1:9" ht="15.75" customHeight="1" x14ac:dyDescent="0.25">
      <c r="A936" s="87"/>
      <c r="C936" s="86"/>
      <c r="D936" s="87"/>
      <c r="E936" s="87"/>
      <c r="F936" s="87"/>
      <c r="G936" s="87"/>
      <c r="H936" s="87"/>
      <c r="I936" s="87"/>
    </row>
    <row r="937" spans="1:9" ht="15.75" customHeight="1" x14ac:dyDescent="0.25">
      <c r="A937" s="87"/>
      <c r="C937" s="86"/>
      <c r="D937" s="87"/>
      <c r="E937" s="87"/>
      <c r="F937" s="87"/>
      <c r="G937" s="87"/>
      <c r="H937" s="87"/>
      <c r="I937" s="87"/>
    </row>
    <row r="938" spans="1:9" ht="15.75" customHeight="1" x14ac:dyDescent="0.25">
      <c r="A938" s="87"/>
      <c r="C938" s="86"/>
      <c r="D938" s="87"/>
      <c r="E938" s="87"/>
      <c r="F938" s="87"/>
      <c r="G938" s="87"/>
      <c r="H938" s="87"/>
      <c r="I938" s="87"/>
    </row>
    <row r="939" spans="1:9" ht="15.75" customHeight="1" x14ac:dyDescent="0.25">
      <c r="A939" s="87"/>
      <c r="C939" s="86"/>
      <c r="D939" s="87"/>
      <c r="E939" s="87"/>
      <c r="F939" s="87"/>
      <c r="G939" s="87"/>
      <c r="H939" s="87"/>
      <c r="I939" s="87"/>
    </row>
    <row r="940" spans="1:9" ht="15.75" customHeight="1" x14ac:dyDescent="0.25">
      <c r="A940" s="87"/>
      <c r="C940" s="86"/>
      <c r="D940" s="87"/>
      <c r="E940" s="87"/>
      <c r="F940" s="87"/>
      <c r="G940" s="87"/>
      <c r="H940" s="87"/>
      <c r="I940" s="87"/>
    </row>
    <row r="941" spans="1:9" ht="15.75" customHeight="1" x14ac:dyDescent="0.25">
      <c r="A941" s="87"/>
      <c r="C941" s="86"/>
      <c r="D941" s="87"/>
      <c r="E941" s="87"/>
      <c r="F941" s="87"/>
      <c r="G941" s="87"/>
      <c r="H941" s="87"/>
      <c r="I941" s="87"/>
    </row>
    <row r="942" spans="1:9" ht="15.75" customHeight="1" x14ac:dyDescent="0.25">
      <c r="A942" s="87"/>
      <c r="C942" s="86"/>
      <c r="D942" s="87"/>
      <c r="E942" s="87"/>
      <c r="F942" s="87"/>
      <c r="G942" s="87"/>
      <c r="H942" s="87"/>
      <c r="I942" s="87"/>
    </row>
    <row r="943" spans="1:9" ht="15.75" customHeight="1" x14ac:dyDescent="0.25">
      <c r="A943" s="87"/>
      <c r="C943" s="86"/>
      <c r="D943" s="87"/>
      <c r="E943" s="87"/>
      <c r="F943" s="87"/>
      <c r="G943" s="87"/>
      <c r="H943" s="87"/>
      <c r="I943" s="87"/>
    </row>
    <row r="944" spans="1:9" ht="15.75" customHeight="1" x14ac:dyDescent="0.25">
      <c r="A944" s="87"/>
      <c r="C944" s="86"/>
      <c r="D944" s="87"/>
      <c r="E944" s="87"/>
      <c r="F944" s="87"/>
      <c r="G944" s="87"/>
      <c r="H944" s="87"/>
      <c r="I944" s="87"/>
    </row>
    <row r="945" spans="1:9" ht="15.75" customHeight="1" x14ac:dyDescent="0.25">
      <c r="A945" s="87"/>
      <c r="C945" s="86"/>
      <c r="D945" s="87"/>
      <c r="E945" s="87"/>
      <c r="F945" s="87"/>
      <c r="G945" s="87"/>
      <c r="H945" s="87"/>
      <c r="I945" s="87"/>
    </row>
    <row r="946" spans="1:9" ht="15.75" customHeight="1" x14ac:dyDescent="0.25">
      <c r="A946" s="87"/>
      <c r="C946" s="86"/>
      <c r="D946" s="87"/>
      <c r="E946" s="87"/>
      <c r="F946" s="87"/>
      <c r="G946" s="87"/>
      <c r="H946" s="87"/>
      <c r="I946" s="87"/>
    </row>
    <row r="947" spans="1:9" ht="15.75" customHeight="1" x14ac:dyDescent="0.25">
      <c r="A947" s="87"/>
      <c r="C947" s="86"/>
      <c r="D947" s="87"/>
      <c r="E947" s="87"/>
      <c r="F947" s="87"/>
      <c r="G947" s="87"/>
      <c r="H947" s="87"/>
      <c r="I947" s="87"/>
    </row>
    <row r="948" spans="1:9" ht="15.75" customHeight="1" x14ac:dyDescent="0.25">
      <c r="A948" s="87"/>
      <c r="C948" s="86"/>
      <c r="D948" s="87"/>
      <c r="E948" s="87"/>
      <c r="F948" s="87"/>
      <c r="G948" s="87"/>
      <c r="H948" s="87"/>
      <c r="I948" s="87"/>
    </row>
    <row r="949" spans="1:9" ht="15.75" customHeight="1" x14ac:dyDescent="0.25">
      <c r="A949" s="87"/>
      <c r="C949" s="86"/>
      <c r="D949" s="87"/>
      <c r="E949" s="87"/>
      <c r="F949" s="87"/>
      <c r="G949" s="87"/>
      <c r="H949" s="87"/>
      <c r="I949" s="87"/>
    </row>
    <row r="950" spans="1:9" ht="15.75" customHeight="1" x14ac:dyDescent="0.25">
      <c r="A950" s="87"/>
      <c r="C950" s="86"/>
      <c r="D950" s="87"/>
      <c r="E950" s="87"/>
      <c r="F950" s="87"/>
      <c r="G950" s="87"/>
      <c r="H950" s="87"/>
      <c r="I950" s="87"/>
    </row>
    <row r="951" spans="1:9" ht="15.75" customHeight="1" x14ac:dyDescent="0.25">
      <c r="A951" s="87"/>
      <c r="C951" s="86"/>
      <c r="D951" s="87"/>
      <c r="E951" s="87"/>
      <c r="F951" s="87"/>
      <c r="G951" s="87"/>
      <c r="H951" s="87"/>
      <c r="I951" s="87"/>
    </row>
    <row r="952" spans="1:9" ht="15.75" customHeight="1" x14ac:dyDescent="0.25">
      <c r="A952" s="87"/>
      <c r="C952" s="86"/>
      <c r="D952" s="87"/>
      <c r="E952" s="87"/>
      <c r="F952" s="87"/>
      <c r="G952" s="87"/>
      <c r="H952" s="87"/>
      <c r="I952" s="87"/>
    </row>
    <row r="953" spans="1:9" ht="15.75" customHeight="1" x14ac:dyDescent="0.25">
      <c r="A953" s="87"/>
      <c r="C953" s="86"/>
      <c r="D953" s="87"/>
      <c r="E953" s="87"/>
      <c r="F953" s="87"/>
      <c r="G953" s="87"/>
      <c r="H953" s="87"/>
      <c r="I953" s="87"/>
    </row>
    <row r="954" spans="1:9" ht="15.75" customHeight="1" x14ac:dyDescent="0.25">
      <c r="A954" s="87"/>
      <c r="C954" s="86"/>
      <c r="D954" s="87"/>
      <c r="E954" s="87"/>
      <c r="F954" s="87"/>
      <c r="G954" s="87"/>
      <c r="H954" s="87"/>
      <c r="I954" s="87"/>
    </row>
    <row r="955" spans="1:9" ht="15.75" customHeight="1" x14ac:dyDescent="0.25">
      <c r="A955" s="87"/>
      <c r="C955" s="86"/>
      <c r="D955" s="87"/>
      <c r="E955" s="87"/>
      <c r="F955" s="87"/>
      <c r="G955" s="87"/>
      <c r="H955" s="87"/>
      <c r="I955" s="87"/>
    </row>
    <row r="956" spans="1:9" ht="15.75" customHeight="1" x14ac:dyDescent="0.25">
      <c r="A956" s="87"/>
      <c r="C956" s="86"/>
      <c r="D956" s="87"/>
      <c r="E956" s="87"/>
      <c r="F956" s="87"/>
      <c r="G956" s="87"/>
      <c r="H956" s="87"/>
      <c r="I956" s="87"/>
    </row>
    <row r="957" spans="1:9" ht="15.75" customHeight="1" x14ac:dyDescent="0.25">
      <c r="A957" s="87"/>
      <c r="C957" s="86"/>
      <c r="D957" s="87"/>
      <c r="E957" s="87"/>
      <c r="F957" s="87"/>
      <c r="G957" s="87"/>
      <c r="H957" s="87"/>
      <c r="I957" s="87"/>
    </row>
    <row r="958" spans="1:9" ht="15.75" customHeight="1" x14ac:dyDescent="0.25">
      <c r="A958" s="87"/>
      <c r="C958" s="86"/>
      <c r="D958" s="87"/>
      <c r="E958" s="87"/>
      <c r="F958" s="87"/>
      <c r="G958" s="87"/>
      <c r="H958" s="87"/>
      <c r="I958" s="87"/>
    </row>
    <row r="959" spans="1:9" ht="15.75" customHeight="1" x14ac:dyDescent="0.25">
      <c r="A959" s="87"/>
      <c r="C959" s="86"/>
      <c r="D959" s="87"/>
      <c r="E959" s="87"/>
      <c r="F959" s="87"/>
      <c r="G959" s="87"/>
      <c r="H959" s="87"/>
      <c r="I959" s="87"/>
    </row>
    <row r="960" spans="1:9" ht="15.75" customHeight="1" x14ac:dyDescent="0.25">
      <c r="A960" s="87"/>
      <c r="C960" s="86"/>
      <c r="D960" s="87"/>
      <c r="E960" s="87"/>
      <c r="F960" s="87"/>
      <c r="G960" s="87"/>
      <c r="H960" s="87"/>
      <c r="I960" s="87"/>
    </row>
    <row r="961" spans="1:9" ht="15.75" customHeight="1" x14ac:dyDescent="0.25">
      <c r="A961" s="87"/>
      <c r="C961" s="86"/>
      <c r="D961" s="87"/>
      <c r="E961" s="87"/>
      <c r="F961" s="87"/>
      <c r="G961" s="87"/>
      <c r="H961" s="87"/>
      <c r="I961" s="87"/>
    </row>
    <row r="962" spans="1:9" ht="15.75" customHeight="1" x14ac:dyDescent="0.25">
      <c r="A962" s="87"/>
      <c r="C962" s="86"/>
      <c r="D962" s="87"/>
      <c r="E962" s="87"/>
      <c r="F962" s="87"/>
      <c r="G962" s="87"/>
      <c r="H962" s="87"/>
      <c r="I962" s="87"/>
    </row>
    <row r="963" spans="1:9" ht="15.75" customHeight="1" x14ac:dyDescent="0.25">
      <c r="A963" s="87"/>
      <c r="C963" s="86"/>
      <c r="D963" s="87"/>
      <c r="E963" s="87"/>
      <c r="F963" s="87"/>
      <c r="G963" s="87"/>
      <c r="H963" s="87"/>
      <c r="I963" s="87"/>
    </row>
    <row r="964" spans="1:9" ht="15.75" customHeight="1" x14ac:dyDescent="0.25">
      <c r="A964" s="87"/>
      <c r="C964" s="86"/>
      <c r="D964" s="87"/>
      <c r="E964" s="87"/>
      <c r="F964" s="87"/>
      <c r="G964" s="87"/>
      <c r="H964" s="87"/>
      <c r="I964" s="87"/>
    </row>
    <row r="965" spans="1:9" ht="15.75" customHeight="1" x14ac:dyDescent="0.25">
      <c r="A965" s="87"/>
      <c r="C965" s="86"/>
      <c r="D965" s="87"/>
      <c r="E965" s="87"/>
      <c r="F965" s="87"/>
      <c r="G965" s="87"/>
      <c r="H965" s="87"/>
      <c r="I965" s="87"/>
    </row>
    <row r="966" spans="1:9" ht="15.75" customHeight="1" x14ac:dyDescent="0.25">
      <c r="A966" s="87"/>
      <c r="C966" s="86"/>
      <c r="D966" s="87"/>
      <c r="E966" s="87"/>
      <c r="F966" s="87"/>
      <c r="G966" s="87"/>
      <c r="H966" s="87"/>
      <c r="I966" s="87"/>
    </row>
    <row r="967" spans="1:9" ht="15.75" customHeight="1" x14ac:dyDescent="0.25">
      <c r="A967" s="87"/>
      <c r="C967" s="86"/>
      <c r="D967" s="87"/>
      <c r="E967" s="87"/>
      <c r="F967" s="87"/>
      <c r="G967" s="87"/>
      <c r="H967" s="87"/>
      <c r="I967" s="87"/>
    </row>
    <row r="968" spans="1:9" ht="15.75" customHeight="1" x14ac:dyDescent="0.25">
      <c r="A968" s="87"/>
      <c r="C968" s="86"/>
      <c r="D968" s="87"/>
      <c r="E968" s="87"/>
      <c r="F968" s="87"/>
      <c r="G968" s="87"/>
      <c r="H968" s="87"/>
      <c r="I968" s="87"/>
    </row>
    <row r="969" spans="1:9" ht="15.75" customHeight="1" x14ac:dyDescent="0.25">
      <c r="A969" s="87"/>
      <c r="C969" s="86"/>
      <c r="D969" s="87"/>
      <c r="E969" s="87"/>
      <c r="F969" s="87"/>
      <c r="G969" s="87"/>
      <c r="H969" s="87"/>
      <c r="I969" s="87"/>
    </row>
    <row r="970" spans="1:9" ht="15.75" customHeight="1" x14ac:dyDescent="0.25">
      <c r="A970" s="87"/>
      <c r="C970" s="86"/>
      <c r="D970" s="87"/>
      <c r="E970" s="87"/>
      <c r="F970" s="87"/>
      <c r="G970" s="87"/>
      <c r="H970" s="87"/>
      <c r="I970" s="87"/>
    </row>
    <row r="971" spans="1:9" ht="15.75" customHeight="1" x14ac:dyDescent="0.25">
      <c r="A971" s="87"/>
      <c r="C971" s="86"/>
      <c r="D971" s="87"/>
      <c r="E971" s="87"/>
      <c r="F971" s="87"/>
      <c r="G971" s="87"/>
      <c r="H971" s="87"/>
      <c r="I971" s="87"/>
    </row>
    <row r="972" spans="1:9" ht="15.75" customHeight="1" x14ac:dyDescent="0.25">
      <c r="A972" s="87"/>
      <c r="C972" s="86"/>
      <c r="D972" s="87"/>
      <c r="E972" s="87"/>
      <c r="F972" s="87"/>
      <c r="G972" s="87"/>
      <c r="H972" s="87"/>
      <c r="I972" s="87"/>
    </row>
    <row r="973" spans="1:9" ht="15.75" customHeight="1" x14ac:dyDescent="0.25">
      <c r="A973" s="87"/>
      <c r="C973" s="86"/>
      <c r="D973" s="87"/>
      <c r="E973" s="87"/>
      <c r="F973" s="87"/>
      <c r="G973" s="87"/>
      <c r="H973" s="87"/>
      <c r="I973" s="87"/>
    </row>
    <row r="974" spans="1:9" ht="15.75" customHeight="1" x14ac:dyDescent="0.25">
      <c r="A974" s="87"/>
      <c r="C974" s="86"/>
      <c r="D974" s="87"/>
      <c r="E974" s="87"/>
      <c r="F974" s="87"/>
      <c r="G974" s="87"/>
      <c r="H974" s="87"/>
      <c r="I974" s="87"/>
    </row>
    <row r="975" spans="1:9" ht="15.75" customHeight="1" x14ac:dyDescent="0.25">
      <c r="A975" s="87"/>
      <c r="C975" s="86"/>
      <c r="D975" s="87"/>
      <c r="E975" s="87"/>
      <c r="F975" s="87"/>
      <c r="G975" s="87"/>
      <c r="H975" s="87"/>
      <c r="I975" s="87"/>
    </row>
    <row r="976" spans="1:9" ht="15.75" customHeight="1" x14ac:dyDescent="0.25">
      <c r="A976" s="87"/>
      <c r="C976" s="86"/>
      <c r="D976" s="87"/>
      <c r="E976" s="87"/>
      <c r="F976" s="87"/>
      <c r="G976" s="87"/>
      <c r="H976" s="87"/>
      <c r="I976" s="87"/>
    </row>
    <row r="977" spans="1:9" ht="15.75" customHeight="1" x14ac:dyDescent="0.25">
      <c r="A977" s="87"/>
      <c r="C977" s="86"/>
      <c r="D977" s="87"/>
      <c r="E977" s="87"/>
      <c r="F977" s="87"/>
      <c r="G977" s="87"/>
      <c r="H977" s="87"/>
      <c r="I977" s="87"/>
    </row>
    <row r="978" spans="1:9" ht="15.75" customHeight="1" x14ac:dyDescent="0.25">
      <c r="A978" s="87"/>
      <c r="C978" s="86"/>
      <c r="D978" s="87"/>
      <c r="E978" s="87"/>
      <c r="F978" s="87"/>
      <c r="G978" s="87"/>
      <c r="H978" s="87"/>
      <c r="I978" s="87"/>
    </row>
    <row r="979" spans="1:9" ht="15.75" customHeight="1" x14ac:dyDescent="0.25">
      <c r="A979" s="87"/>
      <c r="C979" s="86"/>
      <c r="D979" s="87"/>
      <c r="E979" s="87"/>
      <c r="F979" s="87"/>
      <c r="G979" s="87"/>
      <c r="H979" s="87"/>
      <c r="I979" s="87"/>
    </row>
    <row r="980" spans="1:9" ht="15.75" customHeight="1" x14ac:dyDescent="0.25">
      <c r="A980" s="87"/>
      <c r="C980" s="86"/>
      <c r="D980" s="87"/>
      <c r="E980" s="87"/>
      <c r="F980" s="87"/>
      <c r="G980" s="87"/>
      <c r="H980" s="87"/>
      <c r="I980" s="87"/>
    </row>
    <row r="981" spans="1:9" ht="15.75" customHeight="1" x14ac:dyDescent="0.25">
      <c r="A981" s="87"/>
      <c r="C981" s="86"/>
      <c r="D981" s="87"/>
      <c r="E981" s="87"/>
      <c r="F981" s="87"/>
      <c r="G981" s="87"/>
      <c r="H981" s="87"/>
      <c r="I981" s="87"/>
    </row>
    <row r="982" spans="1:9" ht="15.75" customHeight="1" x14ac:dyDescent="0.25">
      <c r="A982" s="87"/>
      <c r="C982" s="86"/>
      <c r="D982" s="87"/>
      <c r="E982" s="87"/>
      <c r="F982" s="87"/>
      <c r="G982" s="87"/>
      <c r="H982" s="87"/>
      <c r="I982" s="87"/>
    </row>
    <row r="983" spans="1:9" ht="15.75" customHeight="1" x14ac:dyDescent="0.25">
      <c r="A983" s="87"/>
      <c r="C983" s="86"/>
      <c r="D983" s="87"/>
      <c r="E983" s="87"/>
      <c r="F983" s="87"/>
      <c r="G983" s="87"/>
      <c r="H983" s="87"/>
      <c r="I983" s="87"/>
    </row>
    <row r="984" spans="1:9" ht="15.75" customHeight="1" x14ac:dyDescent="0.25">
      <c r="A984" s="87"/>
      <c r="C984" s="86"/>
      <c r="D984" s="87"/>
      <c r="E984" s="87"/>
      <c r="F984" s="87"/>
      <c r="G984" s="87"/>
      <c r="H984" s="87"/>
      <c r="I984" s="87"/>
    </row>
    <row r="985" spans="1:9" ht="15.75" customHeight="1" x14ac:dyDescent="0.25">
      <c r="A985" s="87"/>
      <c r="C985" s="86"/>
      <c r="D985" s="87"/>
      <c r="E985" s="87"/>
      <c r="F985" s="87"/>
      <c r="G985" s="87"/>
      <c r="H985" s="87"/>
      <c r="I985" s="87"/>
    </row>
    <row r="986" spans="1:9" ht="15.75" customHeight="1" x14ac:dyDescent="0.25">
      <c r="A986" s="87"/>
      <c r="C986" s="86"/>
      <c r="D986" s="87"/>
      <c r="E986" s="87"/>
      <c r="F986" s="87"/>
      <c r="G986" s="87"/>
      <c r="H986" s="87"/>
      <c r="I986" s="87"/>
    </row>
    <row r="987" spans="1:9" ht="15.75" customHeight="1" x14ac:dyDescent="0.25">
      <c r="A987" s="87"/>
      <c r="C987" s="86"/>
      <c r="D987" s="87"/>
      <c r="E987" s="87"/>
      <c r="F987" s="87"/>
      <c r="G987" s="87"/>
      <c r="H987" s="87"/>
      <c r="I987" s="87"/>
    </row>
    <row r="988" spans="1:9" ht="15.75" customHeight="1" x14ac:dyDescent="0.25">
      <c r="A988" s="87"/>
      <c r="C988" s="86"/>
      <c r="D988" s="87"/>
      <c r="E988" s="87"/>
      <c r="F988" s="87"/>
      <c r="G988" s="87"/>
      <c r="H988" s="87"/>
      <c r="I988" s="87"/>
    </row>
    <row r="989" spans="1:9" ht="15.75" customHeight="1" x14ac:dyDescent="0.25">
      <c r="A989" s="87"/>
      <c r="C989" s="86"/>
      <c r="D989" s="87"/>
      <c r="E989" s="87"/>
      <c r="F989" s="87"/>
      <c r="G989" s="87"/>
      <c r="H989" s="87"/>
      <c r="I989" s="87"/>
    </row>
    <row r="990" spans="1:9" ht="15.75" customHeight="1" x14ac:dyDescent="0.25">
      <c r="A990" s="87"/>
      <c r="C990" s="86"/>
      <c r="D990" s="87"/>
      <c r="E990" s="87"/>
      <c r="F990" s="87"/>
      <c r="G990" s="87"/>
      <c r="H990" s="87"/>
      <c r="I990" s="87"/>
    </row>
    <row r="991" spans="1:9" ht="15.75" customHeight="1" x14ac:dyDescent="0.25">
      <c r="A991" s="87"/>
      <c r="C991" s="86"/>
      <c r="D991" s="87"/>
      <c r="E991" s="87"/>
      <c r="F991" s="87"/>
      <c r="G991" s="87"/>
      <c r="H991" s="87"/>
      <c r="I991" s="87"/>
    </row>
    <row r="992" spans="1:9" ht="15.75" customHeight="1" x14ac:dyDescent="0.25">
      <c r="A992" s="87"/>
      <c r="C992" s="86"/>
      <c r="D992" s="87"/>
      <c r="E992" s="87"/>
      <c r="F992" s="87"/>
      <c r="G992" s="87"/>
      <c r="H992" s="87"/>
      <c r="I992" s="87"/>
    </row>
    <row r="993" spans="1:9" ht="15.75" customHeight="1" x14ac:dyDescent="0.25">
      <c r="A993" s="87"/>
      <c r="C993" s="86"/>
      <c r="D993" s="87"/>
      <c r="E993" s="87"/>
      <c r="F993" s="87"/>
      <c r="G993" s="87"/>
      <c r="H993" s="87"/>
      <c r="I993" s="87"/>
    </row>
    <row r="994" spans="1:9" ht="15.75" customHeight="1" x14ac:dyDescent="0.25">
      <c r="A994" s="87"/>
      <c r="C994" s="86"/>
      <c r="D994" s="87"/>
      <c r="E994" s="87"/>
      <c r="F994" s="87"/>
      <c r="G994" s="87"/>
      <c r="H994" s="87"/>
      <c r="I994" s="87"/>
    </row>
    <row r="995" spans="1:9" ht="15.75" customHeight="1" x14ac:dyDescent="0.25">
      <c r="A995" s="87"/>
      <c r="C995" s="86"/>
      <c r="D995" s="87"/>
      <c r="E995" s="87"/>
      <c r="F995" s="87"/>
      <c r="G995" s="87"/>
      <c r="H995" s="87"/>
      <c r="I995" s="87"/>
    </row>
    <row r="996" spans="1:9" ht="15.75" customHeight="1" x14ac:dyDescent="0.25">
      <c r="A996" s="87"/>
      <c r="C996" s="86"/>
      <c r="D996" s="87"/>
      <c r="E996" s="87"/>
      <c r="F996" s="87"/>
      <c r="G996" s="87"/>
      <c r="H996" s="87"/>
      <c r="I996" s="87"/>
    </row>
    <row r="997" spans="1:9" ht="15.75" customHeight="1" x14ac:dyDescent="0.25">
      <c r="A997" s="87"/>
      <c r="C997" s="86"/>
      <c r="D997" s="87"/>
      <c r="E997" s="87"/>
      <c r="F997" s="87"/>
      <c r="G997" s="87"/>
      <c r="H997" s="87"/>
      <c r="I997" s="87"/>
    </row>
    <row r="998" spans="1:9" ht="15.75" customHeight="1" x14ac:dyDescent="0.25">
      <c r="A998" s="87"/>
      <c r="C998" s="86"/>
      <c r="D998" s="87"/>
      <c r="E998" s="87"/>
      <c r="F998" s="87"/>
      <c r="G998" s="87"/>
      <c r="H998" s="87"/>
      <c r="I998" s="87"/>
    </row>
    <row r="999" spans="1:9" ht="15.75" customHeight="1" x14ac:dyDescent="0.25">
      <c r="A999" s="87"/>
      <c r="C999" s="86"/>
      <c r="D999" s="87"/>
      <c r="E999" s="87"/>
      <c r="F999" s="87"/>
      <c r="G999" s="87"/>
      <c r="H999" s="87"/>
      <c r="I999" s="87"/>
    </row>
  </sheetData>
  <mergeCells count="22">
    <mergeCell ref="A34:I34"/>
    <mergeCell ref="E9:H9"/>
    <mergeCell ref="I9:I10"/>
    <mergeCell ref="A10:B10"/>
    <mergeCell ref="A25:B25"/>
    <mergeCell ref="I25:I29"/>
    <mergeCell ref="A27:D27"/>
    <mergeCell ref="A28:D28"/>
    <mergeCell ref="A29:D29"/>
    <mergeCell ref="A30:I30"/>
    <mergeCell ref="A31:I31"/>
    <mergeCell ref="A32:I32"/>
    <mergeCell ref="A33:I33"/>
    <mergeCell ref="A8:I8"/>
    <mergeCell ref="A26:B26"/>
    <mergeCell ref="C1:I1"/>
    <mergeCell ref="C2:I2"/>
    <mergeCell ref="C3:I3"/>
    <mergeCell ref="C4:I4"/>
    <mergeCell ref="C5:I5"/>
    <mergeCell ref="D6:H6"/>
    <mergeCell ref="C7:I7"/>
  </mergeCells>
  <pageMargins left="0.511811024" right="0.511811024" top="0.78740157499999996" bottom="0.78740157499999996" header="0" footer="0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2"/>
  <sheetViews>
    <sheetView showGridLines="0" view="pageBreakPreview" zoomScale="60" zoomScaleNormal="100" workbookViewId="0">
      <selection activeCell="D22" sqref="D22"/>
    </sheetView>
  </sheetViews>
  <sheetFormatPr defaultColWidth="14.42578125" defaultRowHeight="15" customHeight="1" x14ac:dyDescent="0.25"/>
  <cols>
    <col min="1" max="1" width="15.42578125" customWidth="1"/>
    <col min="2" max="2" width="15.5703125" customWidth="1"/>
    <col min="3" max="3" width="17.42578125" customWidth="1"/>
    <col min="4" max="4" width="104.7109375" customWidth="1"/>
    <col min="5" max="5" width="10.85546875" customWidth="1"/>
    <col min="6" max="6" width="19.85546875" customWidth="1"/>
    <col min="7" max="7" width="14.5703125" customWidth="1"/>
    <col min="8" max="8" width="21" customWidth="1"/>
    <col min="9" max="22" width="9.140625" customWidth="1"/>
  </cols>
  <sheetData>
    <row r="1" spans="1:22" ht="14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 x14ac:dyDescent="0.25">
      <c r="A2" s="685" t="s">
        <v>31</v>
      </c>
      <c r="B2" s="686"/>
      <c r="C2" s="686"/>
      <c r="D2" s="686"/>
      <c r="E2" s="686"/>
      <c r="F2" s="686"/>
      <c r="G2" s="686"/>
      <c r="H2" s="68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 x14ac:dyDescent="0.25">
      <c r="A3" s="688" t="s">
        <v>1</v>
      </c>
      <c r="B3" s="520"/>
      <c r="C3" s="520"/>
      <c r="D3" s="520"/>
      <c r="E3" s="520"/>
      <c r="F3" s="520"/>
      <c r="G3" s="520"/>
      <c r="H3" s="68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90" t="s">
        <v>56</v>
      </c>
      <c r="B4" s="520"/>
      <c r="C4" s="520"/>
      <c r="D4" s="520"/>
      <c r="E4" s="520"/>
      <c r="F4" s="520"/>
      <c r="G4" s="520"/>
      <c r="H4" s="69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customHeight="1" x14ac:dyDescent="0.25">
      <c r="A5" s="692" t="s">
        <v>2</v>
      </c>
      <c r="B5" s="520"/>
      <c r="C5" s="520"/>
      <c r="D5" s="520"/>
      <c r="E5" s="520"/>
      <c r="F5" s="520"/>
      <c r="G5" s="520"/>
      <c r="H5" s="68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 customHeight="1" x14ac:dyDescent="0.25">
      <c r="A6" s="679" t="s">
        <v>3</v>
      </c>
      <c r="B6" s="680"/>
      <c r="C6" s="680"/>
      <c r="D6" s="680"/>
      <c r="E6" s="680"/>
      <c r="F6" s="680"/>
      <c r="G6" s="680"/>
      <c r="H6" s="68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 x14ac:dyDescent="0.25">
      <c r="A7" s="682"/>
      <c r="B7" s="683"/>
      <c r="C7" s="683"/>
      <c r="D7" s="683"/>
      <c r="E7" s="683"/>
      <c r="F7" s="683"/>
      <c r="G7" s="683"/>
      <c r="H7" s="68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customHeight="1" x14ac:dyDescent="0.25">
      <c r="A8" s="56"/>
      <c r="B8" s="57"/>
      <c r="C8" s="57"/>
      <c r="D8" s="671"/>
      <c r="E8" s="672"/>
      <c r="F8" s="672"/>
      <c r="G8" s="673"/>
      <c r="H8" s="8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.25" customHeight="1" thickBot="1" x14ac:dyDescent="0.3">
      <c r="A9" s="674" t="s">
        <v>100</v>
      </c>
      <c r="B9" s="675"/>
      <c r="C9" s="675"/>
      <c r="D9" s="675"/>
      <c r="E9" s="675"/>
      <c r="F9" s="675"/>
      <c r="G9" s="675"/>
      <c r="H9" s="67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108" customFormat="1" ht="14.25" customHeight="1" thickBot="1" x14ac:dyDescent="0.3">
      <c r="A10" s="112" t="s">
        <v>101</v>
      </c>
      <c r="B10" s="109"/>
      <c r="C10" s="109"/>
      <c r="D10" s="109"/>
      <c r="E10" s="109"/>
      <c r="F10" s="109"/>
      <c r="G10" s="109"/>
      <c r="H10" s="1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thickBot="1" x14ac:dyDescent="0.3">
      <c r="A11" s="58" t="s">
        <v>5</v>
      </c>
      <c r="B11" s="58" t="s">
        <v>33</v>
      </c>
      <c r="C11" s="58" t="s">
        <v>34</v>
      </c>
      <c r="D11" s="59" t="s">
        <v>35</v>
      </c>
      <c r="E11" s="60" t="s">
        <v>7</v>
      </c>
      <c r="F11" s="60" t="s">
        <v>36</v>
      </c>
      <c r="G11" s="61" t="s">
        <v>37</v>
      </c>
      <c r="H11" s="62" t="s">
        <v>38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 x14ac:dyDescent="0.25">
      <c r="A12" s="68" t="s">
        <v>101</v>
      </c>
      <c r="B12" s="677" t="s">
        <v>96</v>
      </c>
      <c r="C12" s="486"/>
      <c r="D12" s="486"/>
      <c r="E12" s="486"/>
      <c r="F12" s="486"/>
      <c r="G12" s="486"/>
      <c r="H12" s="48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97" customFormat="1" ht="14.25" customHeight="1" x14ac:dyDescent="0.25">
      <c r="A13" s="69"/>
      <c r="B13" s="70"/>
      <c r="C13" s="65"/>
      <c r="D13" s="66"/>
      <c r="E13" s="73"/>
      <c r="F13" s="71"/>
      <c r="G13" s="67"/>
      <c r="H13" s="8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 thickBot="1" x14ac:dyDescent="0.3">
      <c r="A14" s="678" t="s">
        <v>8</v>
      </c>
      <c r="B14" s="653"/>
      <c r="C14" s="653"/>
      <c r="D14" s="653"/>
      <c r="E14" s="653"/>
      <c r="F14" s="654"/>
      <c r="G14" s="113">
        <f>SUM(G13:G13)</f>
        <v>0</v>
      </c>
      <c r="H14" s="114">
        <f>SUM(H13:H13)</f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customHeight="1" x14ac:dyDescent="0.25">
      <c r="A15" s="664" t="s">
        <v>55</v>
      </c>
      <c r="B15" s="665"/>
      <c r="C15" s="665"/>
      <c r="D15" s="665"/>
      <c r="E15" s="665"/>
      <c r="F15" s="665"/>
      <c r="G15" s="665"/>
      <c r="H15" s="66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4.25" customHeight="1" x14ac:dyDescent="0.25">
      <c r="A16" s="667"/>
      <c r="B16" s="607"/>
      <c r="C16" s="607"/>
      <c r="D16" s="607"/>
      <c r="E16" s="607"/>
      <c r="F16" s="607"/>
      <c r="G16" s="607"/>
      <c r="H16" s="66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25" customHeight="1" thickBot="1" x14ac:dyDescent="0.3">
      <c r="A17" s="669" t="s">
        <v>99</v>
      </c>
      <c r="B17" s="597"/>
      <c r="C17" s="597"/>
      <c r="D17" s="597"/>
      <c r="E17" s="597"/>
      <c r="F17" s="597"/>
      <c r="G17" s="597"/>
      <c r="H17" s="67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4.25" customHeight="1" x14ac:dyDescent="0.25">
      <c r="A18" s="39"/>
      <c r="B18" s="39"/>
      <c r="C18" s="74"/>
      <c r="D18" s="40"/>
      <c r="E18" s="41"/>
      <c r="F18" s="41"/>
      <c r="G18" s="75"/>
      <c r="H18" s="7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4.25" customHeight="1" x14ac:dyDescent="0.25">
      <c r="A19" s="39"/>
      <c r="B19" s="39"/>
      <c r="C19" s="74"/>
      <c r="D19" s="40"/>
      <c r="E19" s="41"/>
      <c r="F19" s="41"/>
      <c r="G19" s="75"/>
      <c r="H19" s="7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4.25" customHeight="1" x14ac:dyDescent="0.25">
      <c r="A20" s="39"/>
      <c r="B20" s="39"/>
      <c r="C20" s="74"/>
      <c r="D20" s="40"/>
      <c r="E20" s="41"/>
      <c r="F20" s="41"/>
      <c r="G20" s="75"/>
      <c r="H20" s="7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4.25" customHeight="1" x14ac:dyDescent="0.25">
      <c r="A21" s="39"/>
      <c r="B21" s="39"/>
      <c r="C21" s="74"/>
      <c r="D21" s="40"/>
      <c r="E21" s="41"/>
      <c r="F21" s="41"/>
      <c r="G21" s="75"/>
      <c r="H21" s="7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4.25" customHeight="1" x14ac:dyDescent="0.25">
      <c r="A22" s="39"/>
      <c r="B22" s="39"/>
      <c r="C22" s="74"/>
      <c r="D22" s="40"/>
      <c r="E22" s="41"/>
      <c r="F22" s="41"/>
      <c r="G22" s="75"/>
      <c r="H22" s="7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4.25" customHeight="1" x14ac:dyDescent="0.25">
      <c r="A23" s="39"/>
      <c r="B23" s="39"/>
      <c r="C23" s="74"/>
      <c r="D23" s="40"/>
      <c r="E23" s="41"/>
      <c r="F23" s="41"/>
      <c r="G23" s="75"/>
      <c r="H23" s="7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4.25" customHeight="1" x14ac:dyDescent="0.25">
      <c r="A24" s="39"/>
      <c r="B24" s="39"/>
      <c r="C24" s="74"/>
      <c r="D24" s="40"/>
      <c r="E24" s="41"/>
      <c r="F24" s="41"/>
      <c r="G24" s="75"/>
      <c r="H24" s="7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.25" customHeight="1" x14ac:dyDescent="0.25">
      <c r="A25" s="39"/>
      <c r="B25" s="39"/>
      <c r="C25" s="74"/>
      <c r="D25" s="40"/>
      <c r="E25" s="41"/>
      <c r="F25" s="41"/>
      <c r="G25" s="75"/>
      <c r="H25" s="7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4.25" customHeight="1" x14ac:dyDescent="0.25">
      <c r="A26" s="39"/>
      <c r="B26" s="39"/>
      <c r="C26" s="74"/>
      <c r="D26" s="40"/>
      <c r="E26" s="41"/>
      <c r="F26" s="41"/>
      <c r="G26" s="75"/>
      <c r="H26" s="7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25" customHeight="1" x14ac:dyDescent="0.25">
      <c r="A27" s="39"/>
      <c r="B27" s="39"/>
      <c r="C27" s="74"/>
      <c r="D27" s="40"/>
      <c r="E27" s="41"/>
      <c r="F27" s="41"/>
      <c r="G27" s="75"/>
      <c r="H27" s="7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 customHeight="1" x14ac:dyDescent="0.25">
      <c r="A28" s="39"/>
      <c r="B28" s="39"/>
      <c r="C28" s="74"/>
      <c r="D28" s="40"/>
      <c r="E28" s="41"/>
      <c r="F28" s="41"/>
      <c r="G28" s="75"/>
      <c r="H28" s="7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 customHeight="1" x14ac:dyDescent="0.25">
      <c r="A29" s="39"/>
      <c r="B29" s="39"/>
      <c r="C29" s="74"/>
      <c r="D29" s="40"/>
      <c r="E29" s="41"/>
      <c r="F29" s="41"/>
      <c r="G29" s="75"/>
      <c r="H29" s="7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25" customHeight="1" x14ac:dyDescent="0.25">
      <c r="A30" s="39"/>
      <c r="B30" s="39"/>
      <c r="C30" s="74"/>
      <c r="D30" s="40"/>
      <c r="E30" s="41"/>
      <c r="F30" s="41"/>
      <c r="G30" s="75"/>
      <c r="H30" s="7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4.25" customHeight="1" x14ac:dyDescent="0.25">
      <c r="A31" s="39"/>
      <c r="B31" s="39"/>
      <c r="C31" s="74"/>
      <c r="D31" s="40"/>
      <c r="E31" s="41"/>
      <c r="F31" s="41"/>
      <c r="G31" s="75"/>
      <c r="H31" s="7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4.25" customHeight="1" x14ac:dyDescent="0.25">
      <c r="A32" s="39"/>
      <c r="B32" s="39"/>
      <c r="C32" s="74"/>
      <c r="D32" s="40"/>
      <c r="E32" s="41"/>
      <c r="F32" s="41"/>
      <c r="G32" s="75"/>
      <c r="H32" s="7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4.25" customHeight="1" x14ac:dyDescent="0.25">
      <c r="A33" s="39"/>
      <c r="B33" s="39"/>
      <c r="C33" s="74"/>
      <c r="D33" s="40"/>
      <c r="E33" s="41"/>
      <c r="F33" s="41"/>
      <c r="G33" s="75"/>
      <c r="H33" s="7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4.25" customHeight="1" x14ac:dyDescent="0.25">
      <c r="A34" s="39"/>
      <c r="B34" s="39"/>
      <c r="C34" s="74"/>
      <c r="D34" s="40"/>
      <c r="E34" s="41"/>
      <c r="F34" s="41"/>
      <c r="G34" s="75"/>
      <c r="H34" s="7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25" customHeight="1" x14ac:dyDescent="0.25">
      <c r="A35" s="39"/>
      <c r="B35" s="39"/>
      <c r="C35" s="74"/>
      <c r="D35" s="40"/>
      <c r="E35" s="41"/>
      <c r="F35" s="41"/>
      <c r="G35" s="75"/>
      <c r="H35" s="7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25" customHeight="1" x14ac:dyDescent="0.25">
      <c r="A36" s="39"/>
      <c r="B36" s="39"/>
      <c r="C36" s="74"/>
      <c r="D36" s="40"/>
      <c r="E36" s="41"/>
      <c r="F36" s="41"/>
      <c r="G36" s="75"/>
      <c r="H36" s="7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4.25" customHeight="1" x14ac:dyDescent="0.25">
      <c r="A37" s="39"/>
      <c r="B37" s="39"/>
      <c r="C37" s="74"/>
      <c r="D37" s="40"/>
      <c r="E37" s="41"/>
      <c r="F37" s="41"/>
      <c r="G37" s="75"/>
      <c r="H37" s="7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4.25" customHeight="1" x14ac:dyDescent="0.25">
      <c r="A38" s="39"/>
      <c r="B38" s="39"/>
      <c r="C38" s="74"/>
      <c r="D38" s="40"/>
      <c r="E38" s="41"/>
      <c r="F38" s="41"/>
      <c r="G38" s="75"/>
      <c r="H38" s="7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4.25" customHeight="1" x14ac:dyDescent="0.25">
      <c r="A39" s="39"/>
      <c r="B39" s="39"/>
      <c r="C39" s="74"/>
      <c r="D39" s="40"/>
      <c r="E39" s="41"/>
      <c r="F39" s="41"/>
      <c r="G39" s="75"/>
      <c r="H39" s="7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4.25" customHeight="1" x14ac:dyDescent="0.25">
      <c r="A40" s="39"/>
      <c r="B40" s="39"/>
      <c r="C40" s="74"/>
      <c r="D40" s="40"/>
      <c r="E40" s="41"/>
      <c r="F40" s="41"/>
      <c r="G40" s="75"/>
      <c r="H40" s="7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4.25" customHeight="1" x14ac:dyDescent="0.25">
      <c r="A41" s="39"/>
      <c r="B41" s="39"/>
      <c r="C41" s="74"/>
      <c r="D41" s="40"/>
      <c r="E41" s="41"/>
      <c r="F41" s="41"/>
      <c r="G41" s="75"/>
      <c r="H41" s="7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4.25" customHeight="1" x14ac:dyDescent="0.25">
      <c r="A42" s="39"/>
      <c r="B42" s="39"/>
      <c r="C42" s="74"/>
      <c r="D42" s="40"/>
      <c r="E42" s="41"/>
      <c r="F42" s="41"/>
      <c r="G42" s="75"/>
      <c r="H42" s="7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.25" customHeight="1" x14ac:dyDescent="0.25">
      <c r="A43" s="39"/>
      <c r="B43" s="39"/>
      <c r="C43" s="74"/>
      <c r="D43" s="40"/>
      <c r="E43" s="41"/>
      <c r="F43" s="41"/>
      <c r="G43" s="75"/>
      <c r="H43" s="7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.25" customHeight="1" x14ac:dyDescent="0.25">
      <c r="A44" s="39"/>
      <c r="B44" s="39"/>
      <c r="C44" s="74"/>
      <c r="D44" s="40"/>
      <c r="E44" s="41"/>
      <c r="F44" s="41"/>
      <c r="G44" s="75"/>
      <c r="H44" s="7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4.25" customHeight="1" x14ac:dyDescent="0.25">
      <c r="A45" s="39"/>
      <c r="B45" s="39"/>
      <c r="C45" s="74"/>
      <c r="D45" s="40"/>
      <c r="E45" s="41"/>
      <c r="F45" s="41"/>
      <c r="G45" s="75"/>
      <c r="H45" s="7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25" customHeight="1" x14ac:dyDescent="0.25">
      <c r="A46" s="39"/>
      <c r="B46" s="39"/>
      <c r="C46" s="74"/>
      <c r="D46" s="40"/>
      <c r="E46" s="41"/>
      <c r="F46" s="41"/>
      <c r="G46" s="75"/>
      <c r="H46" s="7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.25" customHeight="1" x14ac:dyDescent="0.25">
      <c r="A47" s="39"/>
      <c r="B47" s="39"/>
      <c r="C47" s="74"/>
      <c r="D47" s="40"/>
      <c r="E47" s="41"/>
      <c r="F47" s="41"/>
      <c r="G47" s="75"/>
      <c r="H47" s="7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25" customHeight="1" x14ac:dyDescent="0.25">
      <c r="A48" s="39"/>
      <c r="B48" s="39"/>
      <c r="C48" s="74"/>
      <c r="D48" s="40"/>
      <c r="E48" s="41"/>
      <c r="F48" s="41"/>
      <c r="G48" s="75"/>
      <c r="H48" s="7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4.25" customHeight="1" x14ac:dyDescent="0.25">
      <c r="A49" s="39"/>
      <c r="B49" s="39"/>
      <c r="C49" s="74"/>
      <c r="D49" s="40"/>
      <c r="E49" s="41"/>
      <c r="F49" s="41"/>
      <c r="G49" s="75"/>
      <c r="H49" s="7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25" customHeight="1" x14ac:dyDescent="0.25">
      <c r="A50" s="39"/>
      <c r="B50" s="39"/>
      <c r="C50" s="74"/>
      <c r="D50" s="40"/>
      <c r="E50" s="41"/>
      <c r="F50" s="41"/>
      <c r="G50" s="75"/>
      <c r="H50" s="7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4.25" customHeight="1" x14ac:dyDescent="0.25">
      <c r="A51" s="39"/>
      <c r="B51" s="39"/>
      <c r="C51" s="74"/>
      <c r="D51" s="40"/>
      <c r="E51" s="41"/>
      <c r="F51" s="41"/>
      <c r="G51" s="75"/>
      <c r="H51" s="7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4.25" customHeight="1" x14ac:dyDescent="0.25">
      <c r="A52" s="39"/>
      <c r="B52" s="39"/>
      <c r="C52" s="74"/>
      <c r="D52" s="40"/>
      <c r="E52" s="41"/>
      <c r="F52" s="41"/>
      <c r="G52" s="75"/>
      <c r="H52" s="7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4.25" customHeight="1" x14ac:dyDescent="0.25">
      <c r="A53" s="39"/>
      <c r="B53" s="39"/>
      <c r="C53" s="74"/>
      <c r="D53" s="40"/>
      <c r="E53" s="41"/>
      <c r="F53" s="41"/>
      <c r="G53" s="75"/>
      <c r="H53" s="7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25" customHeight="1" x14ac:dyDescent="0.25">
      <c r="A54" s="39"/>
      <c r="B54" s="39"/>
      <c r="C54" s="74"/>
      <c r="D54" s="40"/>
      <c r="E54" s="41"/>
      <c r="F54" s="41"/>
      <c r="G54" s="75"/>
      <c r="H54" s="7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4.25" customHeight="1" x14ac:dyDescent="0.25">
      <c r="A55" s="39"/>
      <c r="B55" s="39"/>
      <c r="C55" s="74"/>
      <c r="D55" s="40"/>
      <c r="E55" s="41"/>
      <c r="F55" s="41"/>
      <c r="G55" s="75"/>
      <c r="H55" s="7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4.25" customHeight="1" x14ac:dyDescent="0.25">
      <c r="A56" s="39"/>
      <c r="B56" s="39"/>
      <c r="C56" s="74"/>
      <c r="D56" s="40"/>
      <c r="E56" s="41"/>
      <c r="F56" s="41"/>
      <c r="G56" s="75"/>
      <c r="H56" s="7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25" customHeight="1" x14ac:dyDescent="0.25">
      <c r="A57" s="39"/>
      <c r="B57" s="39"/>
      <c r="C57" s="74"/>
      <c r="D57" s="40"/>
      <c r="E57" s="41"/>
      <c r="F57" s="41"/>
      <c r="G57" s="75"/>
      <c r="H57" s="7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4.25" customHeight="1" x14ac:dyDescent="0.25">
      <c r="A58" s="39"/>
      <c r="B58" s="39"/>
      <c r="C58" s="74"/>
      <c r="D58" s="40"/>
      <c r="E58" s="41"/>
      <c r="F58" s="41"/>
      <c r="G58" s="75"/>
      <c r="H58" s="7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.25" customHeight="1" x14ac:dyDescent="0.25">
      <c r="A59" s="39"/>
      <c r="B59" s="39"/>
      <c r="C59" s="74"/>
      <c r="D59" s="40"/>
      <c r="E59" s="41"/>
      <c r="F59" s="41"/>
      <c r="G59" s="75"/>
      <c r="H59" s="7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4.25" customHeight="1" x14ac:dyDescent="0.25">
      <c r="A60" s="39"/>
      <c r="B60" s="39"/>
      <c r="C60" s="74"/>
      <c r="D60" s="40"/>
      <c r="E60" s="41"/>
      <c r="F60" s="41"/>
      <c r="G60" s="75"/>
      <c r="H60" s="7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25" customHeight="1" x14ac:dyDescent="0.25">
      <c r="A61" s="39"/>
      <c r="B61" s="39"/>
      <c r="C61" s="74"/>
      <c r="D61" s="40"/>
      <c r="E61" s="41"/>
      <c r="F61" s="41"/>
      <c r="G61" s="75"/>
      <c r="H61" s="7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.25" customHeight="1" x14ac:dyDescent="0.25">
      <c r="A62" s="39"/>
      <c r="B62" s="39"/>
      <c r="C62" s="74"/>
      <c r="D62" s="40"/>
      <c r="E62" s="41"/>
      <c r="F62" s="41"/>
      <c r="G62" s="75"/>
      <c r="H62" s="7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4.25" customHeight="1" x14ac:dyDescent="0.25">
      <c r="A63" s="39"/>
      <c r="B63" s="39"/>
      <c r="C63" s="74"/>
      <c r="D63" s="40"/>
      <c r="E63" s="41"/>
      <c r="F63" s="41"/>
      <c r="G63" s="75"/>
      <c r="H63" s="7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.25" customHeight="1" x14ac:dyDescent="0.25">
      <c r="A64" s="39"/>
      <c r="B64" s="39"/>
      <c r="C64" s="74"/>
      <c r="D64" s="40"/>
      <c r="E64" s="41"/>
      <c r="F64" s="41"/>
      <c r="G64" s="75"/>
      <c r="H64" s="7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4.25" customHeight="1" x14ac:dyDescent="0.25">
      <c r="A65" s="39"/>
      <c r="B65" s="39"/>
      <c r="C65" s="74"/>
      <c r="D65" s="40"/>
      <c r="E65" s="41"/>
      <c r="F65" s="41"/>
      <c r="G65" s="75"/>
      <c r="H65" s="7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4.25" customHeight="1" x14ac:dyDescent="0.25">
      <c r="A66" s="39"/>
      <c r="B66" s="39"/>
      <c r="C66" s="74"/>
      <c r="D66" s="40"/>
      <c r="E66" s="41"/>
      <c r="F66" s="41"/>
      <c r="G66" s="75"/>
      <c r="H66" s="7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4.25" customHeight="1" x14ac:dyDescent="0.25">
      <c r="A67" s="39"/>
      <c r="B67" s="39"/>
      <c r="C67" s="74"/>
      <c r="D67" s="40"/>
      <c r="E67" s="41"/>
      <c r="F67" s="41"/>
      <c r="G67" s="75"/>
      <c r="H67" s="7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4.25" customHeight="1" x14ac:dyDescent="0.25">
      <c r="A68" s="39"/>
      <c r="B68" s="39"/>
      <c r="C68" s="74"/>
      <c r="D68" s="40"/>
      <c r="E68" s="41"/>
      <c r="F68" s="41"/>
      <c r="G68" s="75"/>
      <c r="H68" s="7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25" customHeight="1" x14ac:dyDescent="0.25">
      <c r="A69" s="39"/>
      <c r="B69" s="39"/>
      <c r="C69" s="74"/>
      <c r="D69" s="40"/>
      <c r="E69" s="41"/>
      <c r="F69" s="41"/>
      <c r="G69" s="75"/>
      <c r="H69" s="7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4.25" customHeight="1" x14ac:dyDescent="0.25">
      <c r="A70" s="39"/>
      <c r="B70" s="39"/>
      <c r="C70" s="74"/>
      <c r="D70" s="40"/>
      <c r="E70" s="41"/>
      <c r="F70" s="41"/>
      <c r="G70" s="75"/>
      <c r="H70" s="7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4.25" customHeight="1" x14ac:dyDescent="0.25">
      <c r="A71" s="39"/>
      <c r="B71" s="39"/>
      <c r="C71" s="74"/>
      <c r="D71" s="40"/>
      <c r="E71" s="41"/>
      <c r="F71" s="41"/>
      <c r="G71" s="75"/>
      <c r="H71" s="7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25" customHeight="1" x14ac:dyDescent="0.25">
      <c r="A72" s="39"/>
      <c r="B72" s="39"/>
      <c r="C72" s="74"/>
      <c r="D72" s="40"/>
      <c r="E72" s="41"/>
      <c r="F72" s="41"/>
      <c r="G72" s="75"/>
      <c r="H72" s="7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 x14ac:dyDescent="0.25">
      <c r="A73" s="39"/>
      <c r="B73" s="39"/>
      <c r="C73" s="74"/>
      <c r="D73" s="40"/>
      <c r="E73" s="41"/>
      <c r="F73" s="41"/>
      <c r="G73" s="75"/>
      <c r="H73" s="7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 x14ac:dyDescent="0.25">
      <c r="A74" s="39"/>
      <c r="B74" s="39"/>
      <c r="C74" s="74"/>
      <c r="D74" s="40"/>
      <c r="E74" s="41"/>
      <c r="F74" s="41"/>
      <c r="G74" s="75"/>
      <c r="H74" s="7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 x14ac:dyDescent="0.25">
      <c r="A75" s="39"/>
      <c r="B75" s="39"/>
      <c r="C75" s="74"/>
      <c r="D75" s="40"/>
      <c r="E75" s="41"/>
      <c r="F75" s="41"/>
      <c r="G75" s="75"/>
      <c r="H75" s="7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25" customHeight="1" x14ac:dyDescent="0.25">
      <c r="A76" s="39"/>
      <c r="B76" s="39"/>
      <c r="C76" s="74"/>
      <c r="D76" s="40"/>
      <c r="E76" s="41"/>
      <c r="F76" s="41"/>
      <c r="G76" s="75"/>
      <c r="H76" s="7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4.25" customHeight="1" x14ac:dyDescent="0.25">
      <c r="A77" s="39"/>
      <c r="B77" s="39"/>
      <c r="C77" s="74"/>
      <c r="D77" s="40"/>
      <c r="E77" s="41"/>
      <c r="F77" s="41"/>
      <c r="G77" s="75"/>
      <c r="H77" s="7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4.25" customHeight="1" x14ac:dyDescent="0.25">
      <c r="A78" s="39"/>
      <c r="B78" s="39"/>
      <c r="C78" s="74"/>
      <c r="D78" s="40"/>
      <c r="E78" s="41"/>
      <c r="F78" s="41"/>
      <c r="G78" s="75"/>
      <c r="H78" s="7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4.25" customHeight="1" x14ac:dyDescent="0.25">
      <c r="A79" s="39"/>
      <c r="B79" s="39"/>
      <c r="C79" s="74"/>
      <c r="D79" s="40"/>
      <c r="E79" s="41"/>
      <c r="F79" s="41"/>
      <c r="G79" s="75"/>
      <c r="H79" s="7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25" customHeight="1" x14ac:dyDescent="0.25">
      <c r="A80" s="39"/>
      <c r="B80" s="39"/>
      <c r="C80" s="74"/>
      <c r="D80" s="40"/>
      <c r="E80" s="41"/>
      <c r="F80" s="41"/>
      <c r="G80" s="75"/>
      <c r="H80" s="7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25" customHeight="1" x14ac:dyDescent="0.25">
      <c r="A81" s="39"/>
      <c r="B81" s="39"/>
      <c r="C81" s="74"/>
      <c r="D81" s="40"/>
      <c r="E81" s="41"/>
      <c r="F81" s="41"/>
      <c r="G81" s="75"/>
      <c r="H81" s="7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25" customHeight="1" x14ac:dyDescent="0.25">
      <c r="A82" s="39"/>
      <c r="B82" s="39"/>
      <c r="C82" s="74"/>
      <c r="D82" s="40"/>
      <c r="E82" s="41"/>
      <c r="F82" s="41"/>
      <c r="G82" s="75"/>
      <c r="H82" s="7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25" customHeight="1" x14ac:dyDescent="0.25">
      <c r="A83" s="39"/>
      <c r="B83" s="39"/>
      <c r="C83" s="74"/>
      <c r="D83" s="40"/>
      <c r="E83" s="41"/>
      <c r="F83" s="41"/>
      <c r="G83" s="75"/>
      <c r="H83" s="7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25" customHeight="1" x14ac:dyDescent="0.25">
      <c r="A84" s="39"/>
      <c r="B84" s="39"/>
      <c r="C84" s="74"/>
      <c r="D84" s="40"/>
      <c r="E84" s="41"/>
      <c r="F84" s="41"/>
      <c r="G84" s="75"/>
      <c r="H84" s="7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25" customHeight="1" x14ac:dyDescent="0.25">
      <c r="A85" s="39"/>
      <c r="B85" s="39"/>
      <c r="C85" s="74"/>
      <c r="D85" s="40"/>
      <c r="E85" s="41"/>
      <c r="F85" s="41"/>
      <c r="G85" s="75"/>
      <c r="H85" s="7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25" customHeight="1" x14ac:dyDescent="0.25">
      <c r="A86" s="39"/>
      <c r="B86" s="39"/>
      <c r="C86" s="74"/>
      <c r="D86" s="40"/>
      <c r="E86" s="41"/>
      <c r="F86" s="41"/>
      <c r="G86" s="75"/>
      <c r="H86" s="7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25" customHeight="1" x14ac:dyDescent="0.25">
      <c r="A87" s="39"/>
      <c r="B87" s="39"/>
      <c r="C87" s="74"/>
      <c r="D87" s="40"/>
      <c r="E87" s="41"/>
      <c r="F87" s="41"/>
      <c r="G87" s="75"/>
      <c r="H87" s="7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25" customHeight="1" x14ac:dyDescent="0.25">
      <c r="A88" s="39"/>
      <c r="B88" s="39"/>
      <c r="C88" s="74"/>
      <c r="D88" s="40"/>
      <c r="E88" s="41"/>
      <c r="F88" s="41"/>
      <c r="G88" s="75"/>
      <c r="H88" s="7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 x14ac:dyDescent="0.25">
      <c r="A89" s="39"/>
      <c r="B89" s="39"/>
      <c r="C89" s="74"/>
      <c r="D89" s="40"/>
      <c r="E89" s="41"/>
      <c r="F89" s="41"/>
      <c r="G89" s="75"/>
      <c r="H89" s="7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 x14ac:dyDescent="0.25">
      <c r="A90" s="39"/>
      <c r="B90" s="39"/>
      <c r="C90" s="74"/>
      <c r="D90" s="40"/>
      <c r="E90" s="41"/>
      <c r="F90" s="41"/>
      <c r="G90" s="75"/>
      <c r="H90" s="7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25" customHeight="1" x14ac:dyDescent="0.25">
      <c r="A91" s="39"/>
      <c r="B91" s="39"/>
      <c r="C91" s="74"/>
      <c r="D91" s="40"/>
      <c r="E91" s="41"/>
      <c r="F91" s="41"/>
      <c r="G91" s="75"/>
      <c r="H91" s="7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25" customHeight="1" x14ac:dyDescent="0.25">
      <c r="A92" s="39"/>
      <c r="B92" s="39"/>
      <c r="C92" s="74"/>
      <c r="D92" s="40"/>
      <c r="E92" s="41"/>
      <c r="F92" s="41"/>
      <c r="G92" s="75"/>
      <c r="H92" s="7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25" customHeight="1" x14ac:dyDescent="0.25">
      <c r="A93" s="39"/>
      <c r="B93" s="39"/>
      <c r="C93" s="74"/>
      <c r="D93" s="40"/>
      <c r="E93" s="41"/>
      <c r="F93" s="41"/>
      <c r="G93" s="75"/>
      <c r="H93" s="7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25" customHeight="1" x14ac:dyDescent="0.25">
      <c r="A94" s="39"/>
      <c r="B94" s="39"/>
      <c r="C94" s="74"/>
      <c r="D94" s="40"/>
      <c r="E94" s="41"/>
      <c r="F94" s="41"/>
      <c r="G94" s="75"/>
      <c r="H94" s="7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25" customHeight="1" x14ac:dyDescent="0.25">
      <c r="A95" s="39"/>
      <c r="B95" s="39"/>
      <c r="C95" s="74"/>
      <c r="D95" s="40"/>
      <c r="E95" s="41"/>
      <c r="F95" s="41"/>
      <c r="G95" s="75"/>
      <c r="H95" s="7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 x14ac:dyDescent="0.25">
      <c r="A96" s="39"/>
      <c r="B96" s="39"/>
      <c r="C96" s="74"/>
      <c r="D96" s="40"/>
      <c r="E96" s="41"/>
      <c r="F96" s="41"/>
      <c r="G96" s="75"/>
      <c r="H96" s="7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 x14ac:dyDescent="0.25">
      <c r="A97" s="39"/>
      <c r="B97" s="39"/>
      <c r="C97" s="74"/>
      <c r="D97" s="40"/>
      <c r="E97" s="41"/>
      <c r="F97" s="41"/>
      <c r="G97" s="75"/>
      <c r="H97" s="7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 x14ac:dyDescent="0.25">
      <c r="A98" s="39"/>
      <c r="B98" s="39"/>
      <c r="C98" s="74"/>
      <c r="D98" s="40"/>
      <c r="E98" s="41"/>
      <c r="F98" s="41"/>
      <c r="G98" s="75"/>
      <c r="H98" s="7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 x14ac:dyDescent="0.25">
      <c r="A99" s="39"/>
      <c r="B99" s="39"/>
      <c r="C99" s="74"/>
      <c r="D99" s="40"/>
      <c r="E99" s="41"/>
      <c r="F99" s="41"/>
      <c r="G99" s="75"/>
      <c r="H99" s="7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 x14ac:dyDescent="0.25">
      <c r="A100" s="39"/>
      <c r="B100" s="39"/>
      <c r="C100" s="74"/>
      <c r="D100" s="40"/>
      <c r="E100" s="41"/>
      <c r="F100" s="41"/>
      <c r="G100" s="75"/>
      <c r="H100" s="7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 x14ac:dyDescent="0.25">
      <c r="A101" s="39"/>
      <c r="B101" s="39"/>
      <c r="C101" s="74"/>
      <c r="D101" s="40"/>
      <c r="E101" s="41"/>
      <c r="F101" s="41"/>
      <c r="G101" s="75"/>
      <c r="H101" s="7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 x14ac:dyDescent="0.25">
      <c r="A102" s="39"/>
      <c r="B102" s="39"/>
      <c r="C102" s="74"/>
      <c r="D102" s="40"/>
      <c r="E102" s="41"/>
      <c r="F102" s="41"/>
      <c r="G102" s="75"/>
      <c r="H102" s="7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 x14ac:dyDescent="0.25">
      <c r="A103" s="39"/>
      <c r="B103" s="39"/>
      <c r="C103" s="74"/>
      <c r="D103" s="40"/>
      <c r="E103" s="41"/>
      <c r="F103" s="41"/>
      <c r="G103" s="75"/>
      <c r="H103" s="7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 x14ac:dyDescent="0.25">
      <c r="A104" s="39"/>
      <c r="B104" s="39"/>
      <c r="C104" s="74"/>
      <c r="D104" s="40"/>
      <c r="E104" s="41"/>
      <c r="F104" s="41"/>
      <c r="G104" s="75"/>
      <c r="H104" s="7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 x14ac:dyDescent="0.25">
      <c r="A105" s="39"/>
      <c r="B105" s="39"/>
      <c r="C105" s="74"/>
      <c r="D105" s="40"/>
      <c r="E105" s="41"/>
      <c r="F105" s="41"/>
      <c r="G105" s="75"/>
      <c r="H105" s="7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 x14ac:dyDescent="0.25">
      <c r="A106" s="39"/>
      <c r="B106" s="39"/>
      <c r="C106" s="74"/>
      <c r="D106" s="40"/>
      <c r="E106" s="41"/>
      <c r="F106" s="41"/>
      <c r="G106" s="75"/>
      <c r="H106" s="7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 x14ac:dyDescent="0.25">
      <c r="A107" s="39"/>
      <c r="B107" s="39"/>
      <c r="C107" s="74"/>
      <c r="D107" s="40"/>
      <c r="E107" s="41"/>
      <c r="F107" s="41"/>
      <c r="G107" s="75"/>
      <c r="H107" s="7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 x14ac:dyDescent="0.25">
      <c r="A108" s="39"/>
      <c r="B108" s="39"/>
      <c r="C108" s="74"/>
      <c r="D108" s="40"/>
      <c r="E108" s="41"/>
      <c r="F108" s="41"/>
      <c r="G108" s="75"/>
      <c r="H108" s="7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 x14ac:dyDescent="0.25">
      <c r="A109" s="39"/>
      <c r="B109" s="39"/>
      <c r="C109" s="74"/>
      <c r="D109" s="40"/>
      <c r="E109" s="41"/>
      <c r="F109" s="41"/>
      <c r="G109" s="75"/>
      <c r="H109" s="7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 x14ac:dyDescent="0.25">
      <c r="A110" s="39"/>
      <c r="B110" s="39"/>
      <c r="C110" s="74"/>
      <c r="D110" s="40"/>
      <c r="E110" s="41"/>
      <c r="F110" s="41"/>
      <c r="G110" s="75"/>
      <c r="H110" s="7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 x14ac:dyDescent="0.25">
      <c r="A111" s="39"/>
      <c r="B111" s="39"/>
      <c r="C111" s="74"/>
      <c r="D111" s="40"/>
      <c r="E111" s="41"/>
      <c r="F111" s="41"/>
      <c r="G111" s="75"/>
      <c r="H111" s="7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 x14ac:dyDescent="0.25">
      <c r="A112" s="39"/>
      <c r="B112" s="39"/>
      <c r="C112" s="74"/>
      <c r="D112" s="40"/>
      <c r="E112" s="41"/>
      <c r="F112" s="41"/>
      <c r="G112" s="75"/>
      <c r="H112" s="7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 x14ac:dyDescent="0.25">
      <c r="A113" s="39"/>
      <c r="B113" s="39"/>
      <c r="C113" s="74"/>
      <c r="D113" s="40"/>
      <c r="E113" s="41"/>
      <c r="F113" s="41"/>
      <c r="G113" s="75"/>
      <c r="H113" s="7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 x14ac:dyDescent="0.25">
      <c r="A114" s="39"/>
      <c r="B114" s="39"/>
      <c r="C114" s="74"/>
      <c r="D114" s="40"/>
      <c r="E114" s="41"/>
      <c r="F114" s="41"/>
      <c r="G114" s="75"/>
      <c r="H114" s="7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 x14ac:dyDescent="0.25">
      <c r="A115" s="39"/>
      <c r="B115" s="39"/>
      <c r="C115" s="74"/>
      <c r="D115" s="40"/>
      <c r="E115" s="41"/>
      <c r="F115" s="41"/>
      <c r="G115" s="75"/>
      <c r="H115" s="7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 x14ac:dyDescent="0.25">
      <c r="A116" s="39"/>
      <c r="B116" s="39"/>
      <c r="C116" s="74"/>
      <c r="D116" s="40"/>
      <c r="E116" s="41"/>
      <c r="F116" s="41"/>
      <c r="G116" s="75"/>
      <c r="H116" s="7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 x14ac:dyDescent="0.25">
      <c r="A117" s="39"/>
      <c r="B117" s="39"/>
      <c r="C117" s="74"/>
      <c r="D117" s="40"/>
      <c r="E117" s="41"/>
      <c r="F117" s="41"/>
      <c r="G117" s="75"/>
      <c r="H117" s="7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 x14ac:dyDescent="0.25">
      <c r="A118" s="39"/>
      <c r="B118" s="39"/>
      <c r="C118" s="74"/>
      <c r="D118" s="40"/>
      <c r="E118" s="41"/>
      <c r="F118" s="41"/>
      <c r="G118" s="75"/>
      <c r="H118" s="7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 x14ac:dyDescent="0.25">
      <c r="A119" s="39"/>
      <c r="B119" s="39"/>
      <c r="C119" s="74"/>
      <c r="D119" s="40"/>
      <c r="E119" s="41"/>
      <c r="F119" s="41"/>
      <c r="G119" s="75"/>
      <c r="H119" s="7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 x14ac:dyDescent="0.25">
      <c r="A120" s="39"/>
      <c r="B120" s="39"/>
      <c r="C120" s="74"/>
      <c r="D120" s="40"/>
      <c r="E120" s="41"/>
      <c r="F120" s="41"/>
      <c r="G120" s="75"/>
      <c r="H120" s="7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 x14ac:dyDescent="0.25">
      <c r="A121" s="39"/>
      <c r="B121" s="39"/>
      <c r="C121" s="74"/>
      <c r="D121" s="40"/>
      <c r="E121" s="41"/>
      <c r="F121" s="41"/>
      <c r="G121" s="75"/>
      <c r="H121" s="7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 x14ac:dyDescent="0.25">
      <c r="A122" s="39"/>
      <c r="B122" s="39"/>
      <c r="C122" s="74"/>
      <c r="D122" s="40"/>
      <c r="E122" s="41"/>
      <c r="F122" s="41"/>
      <c r="G122" s="75"/>
      <c r="H122" s="7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 x14ac:dyDescent="0.25">
      <c r="A123" s="39"/>
      <c r="B123" s="39"/>
      <c r="C123" s="74"/>
      <c r="D123" s="40"/>
      <c r="E123" s="41"/>
      <c r="F123" s="41"/>
      <c r="G123" s="75"/>
      <c r="H123" s="7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 x14ac:dyDescent="0.25">
      <c r="A124" s="39"/>
      <c r="B124" s="39"/>
      <c r="C124" s="74"/>
      <c r="D124" s="40"/>
      <c r="E124" s="41"/>
      <c r="F124" s="41"/>
      <c r="G124" s="75"/>
      <c r="H124" s="7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 x14ac:dyDescent="0.25">
      <c r="A125" s="39"/>
      <c r="B125" s="39"/>
      <c r="C125" s="74"/>
      <c r="D125" s="40"/>
      <c r="E125" s="41"/>
      <c r="F125" s="41"/>
      <c r="G125" s="75"/>
      <c r="H125" s="7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 x14ac:dyDescent="0.25">
      <c r="A126" s="39"/>
      <c r="B126" s="39"/>
      <c r="C126" s="74"/>
      <c r="D126" s="40"/>
      <c r="E126" s="41"/>
      <c r="F126" s="41"/>
      <c r="G126" s="75"/>
      <c r="H126" s="7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 x14ac:dyDescent="0.25">
      <c r="A127" s="39"/>
      <c r="B127" s="39"/>
      <c r="C127" s="74"/>
      <c r="D127" s="40"/>
      <c r="E127" s="41"/>
      <c r="F127" s="41"/>
      <c r="G127" s="75"/>
      <c r="H127" s="7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 x14ac:dyDescent="0.25">
      <c r="A128" s="39"/>
      <c r="B128" s="39"/>
      <c r="C128" s="74"/>
      <c r="D128" s="40"/>
      <c r="E128" s="41"/>
      <c r="F128" s="41"/>
      <c r="G128" s="75"/>
      <c r="H128" s="7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 x14ac:dyDescent="0.25">
      <c r="A129" s="39"/>
      <c r="B129" s="39"/>
      <c r="C129" s="74"/>
      <c r="D129" s="40"/>
      <c r="E129" s="41"/>
      <c r="F129" s="41"/>
      <c r="G129" s="75"/>
      <c r="H129" s="7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 x14ac:dyDescent="0.25">
      <c r="A130" s="39"/>
      <c r="B130" s="39"/>
      <c r="C130" s="74"/>
      <c r="D130" s="40"/>
      <c r="E130" s="41"/>
      <c r="F130" s="41"/>
      <c r="G130" s="75"/>
      <c r="H130" s="7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 x14ac:dyDescent="0.25">
      <c r="A131" s="39"/>
      <c r="B131" s="39"/>
      <c r="C131" s="74"/>
      <c r="D131" s="40"/>
      <c r="E131" s="41"/>
      <c r="F131" s="41"/>
      <c r="G131" s="75"/>
      <c r="H131" s="7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 x14ac:dyDescent="0.25">
      <c r="A132" s="39"/>
      <c r="B132" s="39"/>
      <c r="C132" s="74"/>
      <c r="D132" s="40"/>
      <c r="E132" s="41"/>
      <c r="F132" s="41"/>
      <c r="G132" s="75"/>
      <c r="H132" s="7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 x14ac:dyDescent="0.25">
      <c r="A133" s="39"/>
      <c r="B133" s="39"/>
      <c r="C133" s="74"/>
      <c r="D133" s="40"/>
      <c r="E133" s="41"/>
      <c r="F133" s="41"/>
      <c r="G133" s="75"/>
      <c r="H133" s="7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 x14ac:dyDescent="0.25">
      <c r="A134" s="39"/>
      <c r="B134" s="39"/>
      <c r="C134" s="74"/>
      <c r="D134" s="40"/>
      <c r="E134" s="41"/>
      <c r="F134" s="41"/>
      <c r="G134" s="75"/>
      <c r="H134" s="7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 x14ac:dyDescent="0.25">
      <c r="A135" s="39"/>
      <c r="B135" s="39"/>
      <c r="C135" s="74"/>
      <c r="D135" s="40"/>
      <c r="E135" s="41"/>
      <c r="F135" s="41"/>
      <c r="G135" s="75"/>
      <c r="H135" s="7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 x14ac:dyDescent="0.25">
      <c r="A136" s="39"/>
      <c r="B136" s="39"/>
      <c r="C136" s="74"/>
      <c r="D136" s="40"/>
      <c r="E136" s="41"/>
      <c r="F136" s="41"/>
      <c r="G136" s="75"/>
      <c r="H136" s="7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 x14ac:dyDescent="0.25">
      <c r="A137" s="39"/>
      <c r="B137" s="39"/>
      <c r="C137" s="74"/>
      <c r="D137" s="40"/>
      <c r="E137" s="41"/>
      <c r="F137" s="41"/>
      <c r="G137" s="75"/>
      <c r="H137" s="7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 x14ac:dyDescent="0.25">
      <c r="A138" s="39"/>
      <c r="B138" s="39"/>
      <c r="C138" s="74"/>
      <c r="D138" s="40"/>
      <c r="E138" s="41"/>
      <c r="F138" s="41"/>
      <c r="G138" s="75"/>
      <c r="H138" s="7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 x14ac:dyDescent="0.25">
      <c r="A139" s="39"/>
      <c r="B139" s="39"/>
      <c r="C139" s="74"/>
      <c r="D139" s="40"/>
      <c r="E139" s="41"/>
      <c r="F139" s="41"/>
      <c r="G139" s="75"/>
      <c r="H139" s="7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 x14ac:dyDescent="0.25">
      <c r="A140" s="39"/>
      <c r="B140" s="39"/>
      <c r="C140" s="74"/>
      <c r="D140" s="40"/>
      <c r="E140" s="41"/>
      <c r="F140" s="41"/>
      <c r="G140" s="75"/>
      <c r="H140" s="7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 x14ac:dyDescent="0.25">
      <c r="A141" s="39"/>
      <c r="B141" s="39"/>
      <c r="C141" s="74"/>
      <c r="D141" s="40"/>
      <c r="E141" s="41"/>
      <c r="F141" s="41"/>
      <c r="G141" s="75"/>
      <c r="H141" s="7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 x14ac:dyDescent="0.25">
      <c r="A142" s="39"/>
      <c r="B142" s="39"/>
      <c r="C142" s="74"/>
      <c r="D142" s="40"/>
      <c r="E142" s="41"/>
      <c r="F142" s="41"/>
      <c r="G142" s="75"/>
      <c r="H142" s="7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 x14ac:dyDescent="0.25">
      <c r="A143" s="39"/>
      <c r="B143" s="39"/>
      <c r="C143" s="74"/>
      <c r="D143" s="40"/>
      <c r="E143" s="41"/>
      <c r="F143" s="41"/>
      <c r="G143" s="75"/>
      <c r="H143" s="7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 x14ac:dyDescent="0.25">
      <c r="A144" s="39"/>
      <c r="B144" s="39"/>
      <c r="C144" s="74"/>
      <c r="D144" s="40"/>
      <c r="E144" s="41"/>
      <c r="F144" s="41"/>
      <c r="G144" s="75"/>
      <c r="H144" s="7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 x14ac:dyDescent="0.25">
      <c r="A145" s="39"/>
      <c r="B145" s="39"/>
      <c r="C145" s="74"/>
      <c r="D145" s="40"/>
      <c r="E145" s="41"/>
      <c r="F145" s="41"/>
      <c r="G145" s="75"/>
      <c r="H145" s="7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 x14ac:dyDescent="0.25">
      <c r="A146" s="39"/>
      <c r="B146" s="39"/>
      <c r="C146" s="74"/>
      <c r="D146" s="40"/>
      <c r="E146" s="41"/>
      <c r="F146" s="41"/>
      <c r="G146" s="75"/>
      <c r="H146" s="7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 x14ac:dyDescent="0.25">
      <c r="A147" s="39"/>
      <c r="B147" s="39"/>
      <c r="C147" s="74"/>
      <c r="D147" s="40"/>
      <c r="E147" s="41"/>
      <c r="F147" s="41"/>
      <c r="G147" s="75"/>
      <c r="H147" s="7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 x14ac:dyDescent="0.25">
      <c r="A148" s="39"/>
      <c r="B148" s="39"/>
      <c r="C148" s="74"/>
      <c r="D148" s="40"/>
      <c r="E148" s="41"/>
      <c r="F148" s="41"/>
      <c r="G148" s="75"/>
      <c r="H148" s="7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 x14ac:dyDescent="0.25">
      <c r="A149" s="39"/>
      <c r="B149" s="39"/>
      <c r="C149" s="74"/>
      <c r="D149" s="40"/>
      <c r="E149" s="41"/>
      <c r="F149" s="41"/>
      <c r="G149" s="75"/>
      <c r="H149" s="7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 x14ac:dyDescent="0.25">
      <c r="A150" s="39"/>
      <c r="B150" s="39"/>
      <c r="C150" s="74"/>
      <c r="D150" s="40"/>
      <c r="E150" s="41"/>
      <c r="F150" s="41"/>
      <c r="G150" s="75"/>
      <c r="H150" s="7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 x14ac:dyDescent="0.25">
      <c r="A151" s="39"/>
      <c r="B151" s="39"/>
      <c r="C151" s="74"/>
      <c r="D151" s="40"/>
      <c r="E151" s="41"/>
      <c r="F151" s="41"/>
      <c r="G151" s="75"/>
      <c r="H151" s="7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 x14ac:dyDescent="0.25">
      <c r="A152" s="39"/>
      <c r="B152" s="39"/>
      <c r="C152" s="74"/>
      <c r="D152" s="40"/>
      <c r="E152" s="41"/>
      <c r="F152" s="41"/>
      <c r="G152" s="75"/>
      <c r="H152" s="7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 x14ac:dyDescent="0.25">
      <c r="A153" s="39"/>
      <c r="B153" s="39"/>
      <c r="C153" s="74"/>
      <c r="D153" s="40"/>
      <c r="E153" s="41"/>
      <c r="F153" s="41"/>
      <c r="G153" s="75"/>
      <c r="H153" s="7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 x14ac:dyDescent="0.25">
      <c r="A154" s="39"/>
      <c r="B154" s="39"/>
      <c r="C154" s="74"/>
      <c r="D154" s="40"/>
      <c r="E154" s="41"/>
      <c r="F154" s="41"/>
      <c r="G154" s="75"/>
      <c r="H154" s="7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 x14ac:dyDescent="0.25">
      <c r="A155" s="39"/>
      <c r="B155" s="39"/>
      <c r="C155" s="74"/>
      <c r="D155" s="40"/>
      <c r="E155" s="41"/>
      <c r="F155" s="41"/>
      <c r="G155" s="75"/>
      <c r="H155" s="7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 x14ac:dyDescent="0.25">
      <c r="A156" s="39"/>
      <c r="B156" s="39"/>
      <c r="C156" s="74"/>
      <c r="D156" s="40"/>
      <c r="E156" s="41"/>
      <c r="F156" s="41"/>
      <c r="G156" s="75"/>
      <c r="H156" s="7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 x14ac:dyDescent="0.25">
      <c r="A157" s="39"/>
      <c r="B157" s="39"/>
      <c r="C157" s="74"/>
      <c r="D157" s="40"/>
      <c r="E157" s="41"/>
      <c r="F157" s="41"/>
      <c r="G157" s="75"/>
      <c r="H157" s="7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 x14ac:dyDescent="0.25">
      <c r="A158" s="39"/>
      <c r="B158" s="39"/>
      <c r="C158" s="74"/>
      <c r="D158" s="40"/>
      <c r="E158" s="41"/>
      <c r="F158" s="41"/>
      <c r="G158" s="75"/>
      <c r="H158" s="7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 x14ac:dyDescent="0.25">
      <c r="A159" s="39"/>
      <c r="B159" s="39"/>
      <c r="C159" s="74"/>
      <c r="D159" s="40"/>
      <c r="E159" s="41"/>
      <c r="F159" s="41"/>
      <c r="G159" s="75"/>
      <c r="H159" s="7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 x14ac:dyDescent="0.25">
      <c r="A160" s="39"/>
      <c r="B160" s="39"/>
      <c r="C160" s="74"/>
      <c r="D160" s="40"/>
      <c r="E160" s="41"/>
      <c r="F160" s="41"/>
      <c r="G160" s="75"/>
      <c r="H160" s="7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 x14ac:dyDescent="0.25">
      <c r="A161" s="39"/>
      <c r="B161" s="39"/>
      <c r="C161" s="74"/>
      <c r="D161" s="40"/>
      <c r="E161" s="41"/>
      <c r="F161" s="41"/>
      <c r="G161" s="75"/>
      <c r="H161" s="7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 x14ac:dyDescent="0.25">
      <c r="A162" s="39"/>
      <c r="B162" s="39"/>
      <c r="C162" s="74"/>
      <c r="D162" s="40"/>
      <c r="E162" s="41"/>
      <c r="F162" s="41"/>
      <c r="G162" s="75"/>
      <c r="H162" s="7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 x14ac:dyDescent="0.25">
      <c r="A163" s="39"/>
      <c r="B163" s="39"/>
      <c r="C163" s="74"/>
      <c r="D163" s="40"/>
      <c r="E163" s="41"/>
      <c r="F163" s="41"/>
      <c r="G163" s="75"/>
      <c r="H163" s="7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 x14ac:dyDescent="0.25">
      <c r="A164" s="39"/>
      <c r="B164" s="39"/>
      <c r="C164" s="74"/>
      <c r="D164" s="40"/>
      <c r="E164" s="41"/>
      <c r="F164" s="41"/>
      <c r="G164" s="75"/>
      <c r="H164" s="7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 x14ac:dyDescent="0.25">
      <c r="A165" s="39"/>
      <c r="B165" s="39"/>
      <c r="C165" s="74"/>
      <c r="D165" s="40"/>
      <c r="E165" s="41"/>
      <c r="F165" s="41"/>
      <c r="G165" s="75"/>
      <c r="H165" s="7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 x14ac:dyDescent="0.25">
      <c r="A166" s="39"/>
      <c r="B166" s="39"/>
      <c r="C166" s="74"/>
      <c r="D166" s="40"/>
      <c r="E166" s="41"/>
      <c r="F166" s="41"/>
      <c r="G166" s="75"/>
      <c r="H166" s="7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 x14ac:dyDescent="0.25">
      <c r="A167" s="39"/>
      <c r="B167" s="39"/>
      <c r="C167" s="74"/>
      <c r="D167" s="40"/>
      <c r="E167" s="41"/>
      <c r="F167" s="41"/>
      <c r="G167" s="75"/>
      <c r="H167" s="7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 x14ac:dyDescent="0.25">
      <c r="A168" s="39"/>
      <c r="B168" s="39"/>
      <c r="C168" s="74"/>
      <c r="D168" s="40"/>
      <c r="E168" s="41"/>
      <c r="F168" s="41"/>
      <c r="G168" s="75"/>
      <c r="H168" s="7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 x14ac:dyDescent="0.25">
      <c r="A169" s="39"/>
      <c r="B169" s="39"/>
      <c r="C169" s="74"/>
      <c r="D169" s="40"/>
      <c r="E169" s="41"/>
      <c r="F169" s="41"/>
      <c r="G169" s="75"/>
      <c r="H169" s="7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 x14ac:dyDescent="0.25">
      <c r="A170" s="39"/>
      <c r="B170" s="39"/>
      <c r="C170" s="74"/>
      <c r="D170" s="40"/>
      <c r="E170" s="41"/>
      <c r="F170" s="41"/>
      <c r="G170" s="75"/>
      <c r="H170" s="7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 x14ac:dyDescent="0.25">
      <c r="A171" s="39"/>
      <c r="B171" s="39"/>
      <c r="C171" s="74"/>
      <c r="D171" s="40"/>
      <c r="E171" s="41"/>
      <c r="F171" s="41"/>
      <c r="G171" s="75"/>
      <c r="H171" s="7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 x14ac:dyDescent="0.25">
      <c r="A172" s="39"/>
      <c r="B172" s="39"/>
      <c r="C172" s="74"/>
      <c r="D172" s="40"/>
      <c r="E172" s="41"/>
      <c r="F172" s="41"/>
      <c r="G172" s="75"/>
      <c r="H172" s="7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 x14ac:dyDescent="0.25">
      <c r="A173" s="39"/>
      <c r="B173" s="39"/>
      <c r="C173" s="74"/>
      <c r="D173" s="40"/>
      <c r="E173" s="41"/>
      <c r="F173" s="41"/>
      <c r="G173" s="75"/>
      <c r="H173" s="7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 x14ac:dyDescent="0.25">
      <c r="A174" s="39"/>
      <c r="B174" s="39"/>
      <c r="C174" s="74"/>
      <c r="D174" s="40"/>
      <c r="E174" s="41"/>
      <c r="F174" s="41"/>
      <c r="G174" s="75"/>
      <c r="H174" s="7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 x14ac:dyDescent="0.25">
      <c r="A175" s="39"/>
      <c r="B175" s="39"/>
      <c r="C175" s="74"/>
      <c r="D175" s="40"/>
      <c r="E175" s="41"/>
      <c r="F175" s="41"/>
      <c r="G175" s="75"/>
      <c r="H175" s="7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 x14ac:dyDescent="0.25">
      <c r="A176" s="39"/>
      <c r="B176" s="39"/>
      <c r="C176" s="74"/>
      <c r="D176" s="40"/>
      <c r="E176" s="41"/>
      <c r="F176" s="41"/>
      <c r="G176" s="75"/>
      <c r="H176" s="7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 x14ac:dyDescent="0.25">
      <c r="A177" s="39"/>
      <c r="B177" s="39"/>
      <c r="C177" s="74"/>
      <c r="D177" s="40"/>
      <c r="E177" s="41"/>
      <c r="F177" s="41"/>
      <c r="G177" s="75"/>
      <c r="H177" s="7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 x14ac:dyDescent="0.25">
      <c r="A178" s="39"/>
      <c r="B178" s="39"/>
      <c r="C178" s="74"/>
      <c r="D178" s="40"/>
      <c r="E178" s="41"/>
      <c r="F178" s="41"/>
      <c r="G178" s="75"/>
      <c r="H178" s="7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 x14ac:dyDescent="0.25">
      <c r="A179" s="39"/>
      <c r="B179" s="39"/>
      <c r="C179" s="74"/>
      <c r="D179" s="40"/>
      <c r="E179" s="41"/>
      <c r="F179" s="41"/>
      <c r="G179" s="75"/>
      <c r="H179" s="7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 x14ac:dyDescent="0.25">
      <c r="A180" s="39"/>
      <c r="B180" s="39"/>
      <c r="C180" s="74"/>
      <c r="D180" s="40"/>
      <c r="E180" s="41"/>
      <c r="F180" s="41"/>
      <c r="G180" s="75"/>
      <c r="H180" s="7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 x14ac:dyDescent="0.25">
      <c r="A181" s="39"/>
      <c r="B181" s="39"/>
      <c r="C181" s="74"/>
      <c r="D181" s="40"/>
      <c r="E181" s="41"/>
      <c r="F181" s="41"/>
      <c r="G181" s="75"/>
      <c r="H181" s="7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 x14ac:dyDescent="0.25">
      <c r="A182" s="39"/>
      <c r="B182" s="39"/>
      <c r="C182" s="74"/>
      <c r="D182" s="40"/>
      <c r="E182" s="41"/>
      <c r="F182" s="41"/>
      <c r="G182" s="75"/>
      <c r="H182" s="7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 x14ac:dyDescent="0.25">
      <c r="A183" s="39"/>
      <c r="B183" s="39"/>
      <c r="C183" s="74"/>
      <c r="D183" s="40"/>
      <c r="E183" s="41"/>
      <c r="F183" s="41"/>
      <c r="G183" s="75"/>
      <c r="H183" s="7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 x14ac:dyDescent="0.25">
      <c r="A184" s="39"/>
      <c r="B184" s="39"/>
      <c r="C184" s="74"/>
      <c r="D184" s="40"/>
      <c r="E184" s="41"/>
      <c r="F184" s="41"/>
      <c r="G184" s="75"/>
      <c r="H184" s="7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 x14ac:dyDescent="0.25">
      <c r="A185" s="39"/>
      <c r="B185" s="39"/>
      <c r="C185" s="74"/>
      <c r="D185" s="40"/>
      <c r="E185" s="41"/>
      <c r="F185" s="41"/>
      <c r="G185" s="75"/>
      <c r="H185" s="7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 x14ac:dyDescent="0.25">
      <c r="A186" s="39"/>
      <c r="B186" s="39"/>
      <c r="C186" s="74"/>
      <c r="D186" s="40"/>
      <c r="E186" s="41"/>
      <c r="F186" s="41"/>
      <c r="G186" s="75"/>
      <c r="H186" s="7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 x14ac:dyDescent="0.25">
      <c r="A187" s="39"/>
      <c r="B187" s="39"/>
      <c r="C187" s="74"/>
      <c r="D187" s="40"/>
      <c r="E187" s="41"/>
      <c r="F187" s="41"/>
      <c r="G187" s="75"/>
      <c r="H187" s="7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 x14ac:dyDescent="0.25">
      <c r="A188" s="39"/>
      <c r="B188" s="39"/>
      <c r="C188" s="74"/>
      <c r="D188" s="40"/>
      <c r="E188" s="41"/>
      <c r="F188" s="41"/>
      <c r="G188" s="75"/>
      <c r="H188" s="7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 x14ac:dyDescent="0.25">
      <c r="A189" s="39"/>
      <c r="B189" s="39"/>
      <c r="C189" s="74"/>
      <c r="D189" s="40"/>
      <c r="E189" s="41"/>
      <c r="F189" s="41"/>
      <c r="G189" s="75"/>
      <c r="H189" s="7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 x14ac:dyDescent="0.25">
      <c r="A190" s="39"/>
      <c r="B190" s="39"/>
      <c r="C190" s="74"/>
      <c r="D190" s="40"/>
      <c r="E190" s="41"/>
      <c r="F190" s="41"/>
      <c r="G190" s="75"/>
      <c r="H190" s="7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 x14ac:dyDescent="0.25">
      <c r="A191" s="39"/>
      <c r="B191" s="39"/>
      <c r="C191" s="74"/>
      <c r="D191" s="40"/>
      <c r="E191" s="41"/>
      <c r="F191" s="41"/>
      <c r="G191" s="75"/>
      <c r="H191" s="7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 x14ac:dyDescent="0.25">
      <c r="A192" s="39"/>
      <c r="B192" s="39"/>
      <c r="C192" s="74"/>
      <c r="D192" s="40"/>
      <c r="E192" s="41"/>
      <c r="F192" s="41"/>
      <c r="G192" s="75"/>
      <c r="H192" s="7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 x14ac:dyDescent="0.25">
      <c r="A193" s="39"/>
      <c r="B193" s="39"/>
      <c r="C193" s="74"/>
      <c r="D193" s="40"/>
      <c r="E193" s="41"/>
      <c r="F193" s="41"/>
      <c r="G193" s="75"/>
      <c r="H193" s="7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 x14ac:dyDescent="0.25">
      <c r="A194" s="39"/>
      <c r="B194" s="39"/>
      <c r="C194" s="74"/>
      <c r="D194" s="40"/>
      <c r="E194" s="41"/>
      <c r="F194" s="41"/>
      <c r="G194" s="75"/>
      <c r="H194" s="7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 x14ac:dyDescent="0.25">
      <c r="A195" s="39"/>
      <c r="B195" s="39"/>
      <c r="C195" s="74"/>
      <c r="D195" s="40"/>
      <c r="E195" s="41"/>
      <c r="F195" s="41"/>
      <c r="G195" s="75"/>
      <c r="H195" s="7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 x14ac:dyDescent="0.25">
      <c r="A196" s="39"/>
      <c r="B196" s="39"/>
      <c r="C196" s="74"/>
      <c r="D196" s="40"/>
      <c r="E196" s="41"/>
      <c r="F196" s="41"/>
      <c r="G196" s="75"/>
      <c r="H196" s="7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 x14ac:dyDescent="0.25">
      <c r="A197" s="39"/>
      <c r="B197" s="39"/>
      <c r="C197" s="74"/>
      <c r="D197" s="40"/>
      <c r="E197" s="41"/>
      <c r="F197" s="41"/>
      <c r="G197" s="75"/>
      <c r="H197" s="7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 x14ac:dyDescent="0.25">
      <c r="A198" s="39"/>
      <c r="B198" s="39"/>
      <c r="C198" s="74"/>
      <c r="D198" s="40"/>
      <c r="E198" s="41"/>
      <c r="F198" s="41"/>
      <c r="G198" s="75"/>
      <c r="H198" s="7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 x14ac:dyDescent="0.25">
      <c r="A199" s="39"/>
      <c r="B199" s="39"/>
      <c r="C199" s="74"/>
      <c r="D199" s="40"/>
      <c r="E199" s="41"/>
      <c r="F199" s="41"/>
      <c r="G199" s="75"/>
      <c r="H199" s="7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 x14ac:dyDescent="0.25">
      <c r="A200" s="39"/>
      <c r="B200" s="39"/>
      <c r="C200" s="74"/>
      <c r="D200" s="40"/>
      <c r="E200" s="41"/>
      <c r="F200" s="41"/>
      <c r="G200" s="75"/>
      <c r="H200" s="7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 x14ac:dyDescent="0.25">
      <c r="A201" s="39"/>
      <c r="B201" s="39"/>
      <c r="C201" s="74"/>
      <c r="D201" s="40"/>
      <c r="E201" s="41"/>
      <c r="F201" s="41"/>
      <c r="G201" s="75"/>
      <c r="H201" s="7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 x14ac:dyDescent="0.25">
      <c r="A202" s="39"/>
      <c r="B202" s="39"/>
      <c r="C202" s="74"/>
      <c r="D202" s="40"/>
      <c r="E202" s="41"/>
      <c r="F202" s="41"/>
      <c r="G202" s="75"/>
      <c r="H202" s="7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 x14ac:dyDescent="0.25">
      <c r="A203" s="39"/>
      <c r="B203" s="39"/>
      <c r="C203" s="74"/>
      <c r="D203" s="40"/>
      <c r="E203" s="41"/>
      <c r="F203" s="41"/>
      <c r="G203" s="75"/>
      <c r="H203" s="7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 x14ac:dyDescent="0.25">
      <c r="A204" s="39"/>
      <c r="B204" s="39"/>
      <c r="C204" s="74"/>
      <c r="D204" s="40"/>
      <c r="E204" s="41"/>
      <c r="F204" s="41"/>
      <c r="G204" s="75"/>
      <c r="H204" s="7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 x14ac:dyDescent="0.25">
      <c r="A205" s="39"/>
      <c r="B205" s="39"/>
      <c r="C205" s="74"/>
      <c r="D205" s="40"/>
      <c r="E205" s="41"/>
      <c r="F205" s="41"/>
      <c r="G205" s="75"/>
      <c r="H205" s="7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 x14ac:dyDescent="0.25">
      <c r="A206" s="39"/>
      <c r="B206" s="39"/>
      <c r="C206" s="74"/>
      <c r="D206" s="40"/>
      <c r="E206" s="41"/>
      <c r="F206" s="41"/>
      <c r="G206" s="75"/>
      <c r="H206" s="7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 x14ac:dyDescent="0.25">
      <c r="A207" s="39"/>
      <c r="B207" s="39"/>
      <c r="C207" s="74"/>
      <c r="D207" s="40"/>
      <c r="E207" s="41"/>
      <c r="F207" s="41"/>
      <c r="G207" s="75"/>
      <c r="H207" s="7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 x14ac:dyDescent="0.25">
      <c r="A208" s="39"/>
      <c r="B208" s="39"/>
      <c r="C208" s="74"/>
      <c r="D208" s="40"/>
      <c r="E208" s="41"/>
      <c r="F208" s="41"/>
      <c r="G208" s="75"/>
      <c r="H208" s="7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 x14ac:dyDescent="0.25">
      <c r="A209" s="39"/>
      <c r="B209" s="39"/>
      <c r="C209" s="74"/>
      <c r="D209" s="40"/>
      <c r="E209" s="41"/>
      <c r="F209" s="41"/>
      <c r="G209" s="75"/>
      <c r="H209" s="7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 x14ac:dyDescent="0.25">
      <c r="A210" s="39"/>
      <c r="B210" s="39"/>
      <c r="C210" s="74"/>
      <c r="D210" s="40"/>
      <c r="E210" s="41"/>
      <c r="F210" s="41"/>
      <c r="G210" s="75"/>
      <c r="H210" s="7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 x14ac:dyDescent="0.25">
      <c r="A211" s="39"/>
      <c r="B211" s="39"/>
      <c r="C211" s="74"/>
      <c r="D211" s="40"/>
      <c r="E211" s="41"/>
      <c r="F211" s="41"/>
      <c r="G211" s="75"/>
      <c r="H211" s="7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 x14ac:dyDescent="0.25">
      <c r="A212" s="39"/>
      <c r="B212" s="39"/>
      <c r="C212" s="74"/>
      <c r="D212" s="40"/>
      <c r="E212" s="41"/>
      <c r="F212" s="41"/>
      <c r="G212" s="75"/>
      <c r="H212" s="7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 x14ac:dyDescent="0.25">
      <c r="A213" s="39"/>
      <c r="B213" s="39"/>
      <c r="C213" s="74"/>
      <c r="D213" s="40"/>
      <c r="E213" s="41"/>
      <c r="F213" s="41"/>
      <c r="G213" s="75"/>
      <c r="H213" s="7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 x14ac:dyDescent="0.25">
      <c r="A214" s="39"/>
      <c r="B214" s="39"/>
      <c r="C214" s="74"/>
      <c r="D214" s="40"/>
      <c r="E214" s="41"/>
      <c r="F214" s="41"/>
      <c r="G214" s="75"/>
      <c r="H214" s="7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 x14ac:dyDescent="0.25">
      <c r="A215" s="39"/>
      <c r="B215" s="39"/>
      <c r="C215" s="74"/>
      <c r="D215" s="40"/>
      <c r="E215" s="41"/>
      <c r="F215" s="41"/>
      <c r="G215" s="75"/>
      <c r="H215" s="7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 x14ac:dyDescent="0.25">
      <c r="A216" s="39"/>
      <c r="B216" s="39"/>
      <c r="C216" s="74"/>
      <c r="D216" s="40"/>
      <c r="E216" s="41"/>
      <c r="F216" s="41"/>
      <c r="G216" s="75"/>
      <c r="H216" s="7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 x14ac:dyDescent="0.25">
      <c r="A217" s="39"/>
      <c r="B217" s="39"/>
      <c r="C217" s="74"/>
      <c r="D217" s="40"/>
      <c r="E217" s="41"/>
      <c r="F217" s="41"/>
      <c r="G217" s="75"/>
      <c r="H217" s="7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 x14ac:dyDescent="0.25">
      <c r="A218" s="39"/>
      <c r="B218" s="39"/>
      <c r="C218" s="74"/>
      <c r="D218" s="40"/>
      <c r="E218" s="41"/>
      <c r="F218" s="41"/>
      <c r="G218" s="75"/>
      <c r="H218" s="7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 x14ac:dyDescent="0.25">
      <c r="A219" s="39"/>
      <c r="B219" s="39"/>
      <c r="C219" s="74"/>
      <c r="D219" s="40"/>
      <c r="E219" s="41"/>
      <c r="F219" s="41"/>
      <c r="G219" s="75"/>
      <c r="H219" s="7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 x14ac:dyDescent="0.25">
      <c r="A220" s="39"/>
      <c r="B220" s="39"/>
      <c r="C220" s="74"/>
      <c r="D220" s="40"/>
      <c r="E220" s="41"/>
      <c r="F220" s="41"/>
      <c r="G220" s="75"/>
      <c r="H220" s="7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 x14ac:dyDescent="0.25">
      <c r="A221" s="39"/>
      <c r="B221" s="39"/>
      <c r="C221" s="74"/>
      <c r="D221" s="40"/>
      <c r="E221" s="41"/>
      <c r="F221" s="41"/>
      <c r="G221" s="75"/>
      <c r="H221" s="7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 x14ac:dyDescent="0.25">
      <c r="A222" s="39"/>
      <c r="B222" s="39"/>
      <c r="C222" s="74"/>
      <c r="D222" s="40"/>
      <c r="E222" s="41"/>
      <c r="F222" s="41"/>
      <c r="G222" s="75"/>
      <c r="H222" s="7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 x14ac:dyDescent="0.25">
      <c r="A223" s="39"/>
      <c r="B223" s="39"/>
      <c r="C223" s="74"/>
      <c r="D223" s="40"/>
      <c r="E223" s="41"/>
      <c r="F223" s="41"/>
      <c r="G223" s="75"/>
      <c r="H223" s="7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 x14ac:dyDescent="0.25">
      <c r="A224" s="39"/>
      <c r="B224" s="39"/>
      <c r="C224" s="74"/>
      <c r="D224" s="40"/>
      <c r="E224" s="41"/>
      <c r="F224" s="41"/>
      <c r="G224" s="75"/>
      <c r="H224" s="7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 x14ac:dyDescent="0.25">
      <c r="A225" s="39"/>
      <c r="B225" s="39"/>
      <c r="C225" s="74"/>
      <c r="D225" s="40"/>
      <c r="E225" s="41"/>
      <c r="F225" s="41"/>
      <c r="G225" s="75"/>
      <c r="H225" s="7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 x14ac:dyDescent="0.25">
      <c r="A226" s="39"/>
      <c r="B226" s="39"/>
      <c r="C226" s="74"/>
      <c r="D226" s="40"/>
      <c r="E226" s="41"/>
      <c r="F226" s="41"/>
      <c r="G226" s="75"/>
      <c r="H226" s="7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 x14ac:dyDescent="0.25">
      <c r="A227" s="39"/>
      <c r="B227" s="39"/>
      <c r="C227" s="74"/>
      <c r="D227" s="40"/>
      <c r="E227" s="41"/>
      <c r="F227" s="41"/>
      <c r="G227" s="75"/>
      <c r="H227" s="7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 x14ac:dyDescent="0.25">
      <c r="A228" s="39"/>
      <c r="B228" s="39"/>
      <c r="C228" s="74"/>
      <c r="D228" s="40"/>
      <c r="E228" s="41"/>
      <c r="F228" s="41"/>
      <c r="G228" s="75"/>
      <c r="H228" s="7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 x14ac:dyDescent="0.25">
      <c r="A229" s="39"/>
      <c r="B229" s="39"/>
      <c r="C229" s="74"/>
      <c r="D229" s="40"/>
      <c r="E229" s="41"/>
      <c r="F229" s="41"/>
      <c r="G229" s="75"/>
      <c r="H229" s="7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 x14ac:dyDescent="0.25">
      <c r="A230" s="39"/>
      <c r="B230" s="39"/>
      <c r="C230" s="74"/>
      <c r="D230" s="40"/>
      <c r="E230" s="41"/>
      <c r="F230" s="41"/>
      <c r="G230" s="75"/>
      <c r="H230" s="7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 x14ac:dyDescent="0.25">
      <c r="A231" s="39"/>
      <c r="B231" s="39"/>
      <c r="C231" s="74"/>
      <c r="D231" s="40"/>
      <c r="E231" s="41"/>
      <c r="F231" s="41"/>
      <c r="G231" s="75"/>
      <c r="H231" s="7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 x14ac:dyDescent="0.25">
      <c r="A232" s="39"/>
      <c r="B232" s="39"/>
      <c r="C232" s="74"/>
      <c r="D232" s="40"/>
      <c r="E232" s="41"/>
      <c r="F232" s="41"/>
      <c r="G232" s="75"/>
      <c r="H232" s="7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 x14ac:dyDescent="0.25">
      <c r="A233" s="39"/>
      <c r="B233" s="39"/>
      <c r="C233" s="74"/>
      <c r="D233" s="40"/>
      <c r="E233" s="41"/>
      <c r="F233" s="41"/>
      <c r="G233" s="75"/>
      <c r="H233" s="7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 x14ac:dyDescent="0.25">
      <c r="A234" s="39"/>
      <c r="B234" s="39"/>
      <c r="C234" s="74"/>
      <c r="D234" s="40"/>
      <c r="E234" s="41"/>
      <c r="F234" s="41"/>
      <c r="G234" s="75"/>
      <c r="H234" s="7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 x14ac:dyDescent="0.25">
      <c r="A235" s="39"/>
      <c r="B235" s="39"/>
      <c r="C235" s="74"/>
      <c r="D235" s="40"/>
      <c r="E235" s="41"/>
      <c r="F235" s="41"/>
      <c r="G235" s="75"/>
      <c r="H235" s="7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 x14ac:dyDescent="0.25">
      <c r="A236" s="39"/>
      <c r="B236" s="39"/>
      <c r="C236" s="74"/>
      <c r="D236" s="40"/>
      <c r="E236" s="41"/>
      <c r="F236" s="41"/>
      <c r="G236" s="75"/>
      <c r="H236" s="7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 x14ac:dyDescent="0.25">
      <c r="A237" s="39"/>
      <c r="B237" s="39"/>
      <c r="C237" s="74"/>
      <c r="D237" s="40"/>
      <c r="E237" s="41"/>
      <c r="F237" s="41"/>
      <c r="G237" s="75"/>
      <c r="H237" s="7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 x14ac:dyDescent="0.25">
      <c r="A238" s="39"/>
      <c r="B238" s="39"/>
      <c r="C238" s="74"/>
      <c r="D238" s="40"/>
      <c r="E238" s="41"/>
      <c r="F238" s="41"/>
      <c r="G238" s="75"/>
      <c r="H238" s="7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 x14ac:dyDescent="0.25">
      <c r="A239" s="39"/>
      <c r="B239" s="39"/>
      <c r="C239" s="74"/>
      <c r="D239" s="40"/>
      <c r="E239" s="41"/>
      <c r="F239" s="41"/>
      <c r="G239" s="75"/>
      <c r="H239" s="7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 x14ac:dyDescent="0.25">
      <c r="A240" s="39"/>
      <c r="B240" s="39"/>
      <c r="C240" s="74"/>
      <c r="D240" s="40"/>
      <c r="E240" s="41"/>
      <c r="F240" s="41"/>
      <c r="G240" s="75"/>
      <c r="H240" s="7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 x14ac:dyDescent="0.25">
      <c r="A241" s="39"/>
      <c r="B241" s="39"/>
      <c r="C241" s="74"/>
      <c r="D241" s="40"/>
      <c r="E241" s="41"/>
      <c r="F241" s="41"/>
      <c r="G241" s="75"/>
      <c r="H241" s="7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 x14ac:dyDescent="0.25">
      <c r="A242" s="39"/>
      <c r="B242" s="39"/>
      <c r="C242" s="74"/>
      <c r="D242" s="40"/>
      <c r="E242" s="41"/>
      <c r="F242" s="41"/>
      <c r="G242" s="75"/>
      <c r="H242" s="7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 x14ac:dyDescent="0.25">
      <c r="A243" s="39"/>
      <c r="B243" s="39"/>
      <c r="C243" s="74"/>
      <c r="D243" s="40"/>
      <c r="E243" s="41"/>
      <c r="F243" s="41"/>
      <c r="G243" s="75"/>
      <c r="H243" s="7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 x14ac:dyDescent="0.25">
      <c r="A244" s="39"/>
      <c r="B244" s="39"/>
      <c r="C244" s="74"/>
      <c r="D244" s="40"/>
      <c r="E244" s="41"/>
      <c r="F244" s="41"/>
      <c r="G244" s="75"/>
      <c r="H244" s="7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 x14ac:dyDescent="0.25">
      <c r="A245" s="39"/>
      <c r="B245" s="39"/>
      <c r="C245" s="74"/>
      <c r="D245" s="40"/>
      <c r="E245" s="41"/>
      <c r="F245" s="41"/>
      <c r="G245" s="75"/>
      <c r="H245" s="7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 x14ac:dyDescent="0.25">
      <c r="A246" s="39"/>
      <c r="B246" s="39"/>
      <c r="C246" s="74"/>
      <c r="D246" s="40"/>
      <c r="E246" s="41"/>
      <c r="F246" s="41"/>
      <c r="G246" s="75"/>
      <c r="H246" s="7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 x14ac:dyDescent="0.25">
      <c r="A247" s="39"/>
      <c r="B247" s="39"/>
      <c r="C247" s="74"/>
      <c r="D247" s="40"/>
      <c r="E247" s="41"/>
      <c r="F247" s="41"/>
      <c r="G247" s="75"/>
      <c r="H247" s="7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 x14ac:dyDescent="0.25">
      <c r="A248" s="39"/>
      <c r="B248" s="39"/>
      <c r="C248" s="74"/>
      <c r="D248" s="40"/>
      <c r="E248" s="41"/>
      <c r="F248" s="41"/>
      <c r="G248" s="75"/>
      <c r="H248" s="7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 x14ac:dyDescent="0.25">
      <c r="A249" s="39"/>
      <c r="B249" s="39"/>
      <c r="C249" s="74"/>
      <c r="D249" s="40"/>
      <c r="E249" s="41"/>
      <c r="F249" s="41"/>
      <c r="G249" s="75"/>
      <c r="H249" s="7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 x14ac:dyDescent="0.25">
      <c r="A250" s="39"/>
      <c r="B250" s="39"/>
      <c r="C250" s="74"/>
      <c r="D250" s="40"/>
      <c r="E250" s="41"/>
      <c r="F250" s="41"/>
      <c r="G250" s="75"/>
      <c r="H250" s="7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 x14ac:dyDescent="0.25">
      <c r="A251" s="39"/>
      <c r="B251" s="39"/>
      <c r="C251" s="74"/>
      <c r="D251" s="40"/>
      <c r="E251" s="41"/>
      <c r="F251" s="41"/>
      <c r="G251" s="75"/>
      <c r="H251" s="7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 x14ac:dyDescent="0.25">
      <c r="A252" s="39"/>
      <c r="B252" s="39"/>
      <c r="C252" s="74"/>
      <c r="D252" s="40"/>
      <c r="E252" s="41"/>
      <c r="F252" s="41"/>
      <c r="G252" s="75"/>
      <c r="H252" s="7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 x14ac:dyDescent="0.25">
      <c r="A253" s="39"/>
      <c r="B253" s="39"/>
      <c r="C253" s="74"/>
      <c r="D253" s="40"/>
      <c r="E253" s="41"/>
      <c r="F253" s="41"/>
      <c r="G253" s="75"/>
      <c r="H253" s="7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 x14ac:dyDescent="0.25">
      <c r="A254" s="39"/>
      <c r="B254" s="39"/>
      <c r="C254" s="74"/>
      <c r="D254" s="40"/>
      <c r="E254" s="41"/>
      <c r="F254" s="41"/>
      <c r="G254" s="75"/>
      <c r="H254" s="7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 x14ac:dyDescent="0.25">
      <c r="A255" s="39"/>
      <c r="B255" s="39"/>
      <c r="C255" s="74"/>
      <c r="D255" s="40"/>
      <c r="E255" s="41"/>
      <c r="F255" s="41"/>
      <c r="G255" s="75"/>
      <c r="H255" s="7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 x14ac:dyDescent="0.25">
      <c r="A256" s="39"/>
      <c r="B256" s="39"/>
      <c r="C256" s="74"/>
      <c r="D256" s="40"/>
      <c r="E256" s="41"/>
      <c r="F256" s="41"/>
      <c r="G256" s="75"/>
      <c r="H256" s="7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 x14ac:dyDescent="0.25">
      <c r="A257" s="39"/>
      <c r="B257" s="39"/>
      <c r="C257" s="74"/>
      <c r="D257" s="40"/>
      <c r="E257" s="41"/>
      <c r="F257" s="41"/>
      <c r="G257" s="75"/>
      <c r="H257" s="7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 x14ac:dyDescent="0.25">
      <c r="A258" s="39"/>
      <c r="B258" s="39"/>
      <c r="C258" s="74"/>
      <c r="D258" s="40"/>
      <c r="E258" s="41"/>
      <c r="F258" s="41"/>
      <c r="G258" s="75"/>
      <c r="H258" s="7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 x14ac:dyDescent="0.25">
      <c r="A259" s="39"/>
      <c r="B259" s="39"/>
      <c r="C259" s="74"/>
      <c r="D259" s="40"/>
      <c r="E259" s="41"/>
      <c r="F259" s="41"/>
      <c r="G259" s="75"/>
      <c r="H259" s="7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 x14ac:dyDescent="0.25">
      <c r="A260" s="39"/>
      <c r="B260" s="39"/>
      <c r="C260" s="74"/>
      <c r="D260" s="40"/>
      <c r="E260" s="41"/>
      <c r="F260" s="41"/>
      <c r="G260" s="75"/>
      <c r="H260" s="7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 x14ac:dyDescent="0.25">
      <c r="A261" s="39"/>
      <c r="B261" s="39"/>
      <c r="C261" s="74"/>
      <c r="D261" s="40"/>
      <c r="E261" s="41"/>
      <c r="F261" s="41"/>
      <c r="G261" s="75"/>
      <c r="H261" s="7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 x14ac:dyDescent="0.25">
      <c r="A262" s="39"/>
      <c r="B262" s="39"/>
      <c r="C262" s="74"/>
      <c r="D262" s="40"/>
      <c r="E262" s="41"/>
      <c r="F262" s="41"/>
      <c r="G262" s="75"/>
      <c r="H262" s="7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 x14ac:dyDescent="0.25">
      <c r="A263" s="39"/>
      <c r="B263" s="39"/>
      <c r="C263" s="74"/>
      <c r="D263" s="40"/>
      <c r="E263" s="41"/>
      <c r="F263" s="41"/>
      <c r="G263" s="75"/>
      <c r="H263" s="7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 x14ac:dyDescent="0.25">
      <c r="A264" s="39"/>
      <c r="B264" s="39"/>
      <c r="C264" s="74"/>
      <c r="D264" s="40"/>
      <c r="E264" s="41"/>
      <c r="F264" s="41"/>
      <c r="G264" s="75"/>
      <c r="H264" s="7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 x14ac:dyDescent="0.25">
      <c r="A265" s="39"/>
      <c r="B265" s="39"/>
      <c r="C265" s="74"/>
      <c r="D265" s="40"/>
      <c r="E265" s="41"/>
      <c r="F265" s="41"/>
      <c r="G265" s="75"/>
      <c r="H265" s="7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 x14ac:dyDescent="0.25">
      <c r="A266" s="39"/>
      <c r="B266" s="39"/>
      <c r="C266" s="74"/>
      <c r="D266" s="40"/>
      <c r="E266" s="41"/>
      <c r="F266" s="41"/>
      <c r="G266" s="75"/>
      <c r="H266" s="7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 x14ac:dyDescent="0.25">
      <c r="A267" s="39"/>
      <c r="B267" s="39"/>
      <c r="C267" s="74"/>
      <c r="D267" s="40"/>
      <c r="E267" s="41"/>
      <c r="F267" s="41"/>
      <c r="G267" s="75"/>
      <c r="H267" s="7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 x14ac:dyDescent="0.25">
      <c r="A268" s="39"/>
      <c r="B268" s="39"/>
      <c r="C268" s="74"/>
      <c r="D268" s="40"/>
      <c r="E268" s="41"/>
      <c r="F268" s="41"/>
      <c r="G268" s="75"/>
      <c r="H268" s="7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 x14ac:dyDescent="0.25">
      <c r="A269" s="39"/>
      <c r="B269" s="39"/>
      <c r="C269" s="74"/>
      <c r="D269" s="40"/>
      <c r="E269" s="41"/>
      <c r="F269" s="41"/>
      <c r="G269" s="75"/>
      <c r="H269" s="7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 x14ac:dyDescent="0.25">
      <c r="A270" s="39"/>
      <c r="B270" s="39"/>
      <c r="C270" s="74"/>
      <c r="D270" s="40"/>
      <c r="E270" s="41"/>
      <c r="F270" s="41"/>
      <c r="G270" s="75"/>
      <c r="H270" s="7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 x14ac:dyDescent="0.25">
      <c r="A271" s="39"/>
      <c r="B271" s="39"/>
      <c r="C271" s="74"/>
      <c r="D271" s="40"/>
      <c r="E271" s="41"/>
      <c r="F271" s="41"/>
      <c r="G271" s="75"/>
      <c r="H271" s="7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 x14ac:dyDescent="0.25">
      <c r="A272" s="39"/>
      <c r="B272" s="39"/>
      <c r="C272" s="74"/>
      <c r="D272" s="40"/>
      <c r="E272" s="41"/>
      <c r="F272" s="41"/>
      <c r="G272" s="75"/>
      <c r="H272" s="7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 x14ac:dyDescent="0.25">
      <c r="A273" s="39"/>
      <c r="B273" s="39"/>
      <c r="C273" s="74"/>
      <c r="D273" s="40"/>
      <c r="E273" s="41"/>
      <c r="F273" s="41"/>
      <c r="G273" s="75"/>
      <c r="H273" s="7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 x14ac:dyDescent="0.25">
      <c r="A274" s="39"/>
      <c r="B274" s="39"/>
      <c r="C274" s="74"/>
      <c r="D274" s="40"/>
      <c r="E274" s="41"/>
      <c r="F274" s="41"/>
      <c r="G274" s="75"/>
      <c r="H274" s="7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 x14ac:dyDescent="0.25">
      <c r="A275" s="39"/>
      <c r="B275" s="39"/>
      <c r="C275" s="74"/>
      <c r="D275" s="40"/>
      <c r="E275" s="41"/>
      <c r="F275" s="41"/>
      <c r="G275" s="75"/>
      <c r="H275" s="7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 x14ac:dyDescent="0.25">
      <c r="A276" s="39"/>
      <c r="B276" s="39"/>
      <c r="C276" s="74"/>
      <c r="D276" s="40"/>
      <c r="E276" s="41"/>
      <c r="F276" s="41"/>
      <c r="G276" s="75"/>
      <c r="H276" s="7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 x14ac:dyDescent="0.25">
      <c r="A277" s="39"/>
      <c r="B277" s="39"/>
      <c r="C277" s="74"/>
      <c r="D277" s="40"/>
      <c r="E277" s="41"/>
      <c r="F277" s="41"/>
      <c r="G277" s="75"/>
      <c r="H277" s="7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 x14ac:dyDescent="0.25">
      <c r="A278" s="39"/>
      <c r="B278" s="39"/>
      <c r="C278" s="74"/>
      <c r="D278" s="40"/>
      <c r="E278" s="41"/>
      <c r="F278" s="41"/>
      <c r="G278" s="75"/>
      <c r="H278" s="7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 x14ac:dyDescent="0.25">
      <c r="A279" s="39"/>
      <c r="B279" s="39"/>
      <c r="C279" s="74"/>
      <c r="D279" s="40"/>
      <c r="E279" s="41"/>
      <c r="F279" s="41"/>
      <c r="G279" s="75"/>
      <c r="H279" s="7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 x14ac:dyDescent="0.25">
      <c r="A280" s="39"/>
      <c r="B280" s="39"/>
      <c r="C280" s="74"/>
      <c r="D280" s="40"/>
      <c r="E280" s="41"/>
      <c r="F280" s="41"/>
      <c r="G280" s="75"/>
      <c r="H280" s="7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 x14ac:dyDescent="0.25">
      <c r="A281" s="39"/>
      <c r="B281" s="39"/>
      <c r="C281" s="74"/>
      <c r="D281" s="40"/>
      <c r="E281" s="41"/>
      <c r="F281" s="41"/>
      <c r="G281" s="75"/>
      <c r="H281" s="7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 x14ac:dyDescent="0.25">
      <c r="A282" s="39"/>
      <c r="B282" s="39"/>
      <c r="C282" s="74"/>
      <c r="D282" s="40"/>
      <c r="E282" s="41"/>
      <c r="F282" s="41"/>
      <c r="G282" s="75"/>
      <c r="H282" s="7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 x14ac:dyDescent="0.25">
      <c r="A283" s="39"/>
      <c r="B283" s="39"/>
      <c r="C283" s="74"/>
      <c r="D283" s="40"/>
      <c r="E283" s="41"/>
      <c r="F283" s="41"/>
      <c r="G283" s="75"/>
      <c r="H283" s="7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 x14ac:dyDescent="0.25">
      <c r="A284" s="39"/>
      <c r="B284" s="39"/>
      <c r="C284" s="74"/>
      <c r="D284" s="40"/>
      <c r="E284" s="41"/>
      <c r="F284" s="41"/>
      <c r="G284" s="75"/>
      <c r="H284" s="7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 x14ac:dyDescent="0.25">
      <c r="A285" s="39"/>
      <c r="B285" s="39"/>
      <c r="C285" s="74"/>
      <c r="D285" s="40"/>
      <c r="E285" s="41"/>
      <c r="F285" s="41"/>
      <c r="G285" s="75"/>
      <c r="H285" s="7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 x14ac:dyDescent="0.25">
      <c r="A286" s="39"/>
      <c r="B286" s="39"/>
      <c r="C286" s="74"/>
      <c r="D286" s="40"/>
      <c r="E286" s="41"/>
      <c r="F286" s="41"/>
      <c r="G286" s="75"/>
      <c r="H286" s="7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 x14ac:dyDescent="0.25">
      <c r="A287" s="39"/>
      <c r="B287" s="39"/>
      <c r="C287" s="74"/>
      <c r="D287" s="40"/>
      <c r="E287" s="41"/>
      <c r="F287" s="41"/>
      <c r="G287" s="75"/>
      <c r="H287" s="7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 x14ac:dyDescent="0.25">
      <c r="A288" s="39"/>
      <c r="B288" s="39"/>
      <c r="C288" s="74"/>
      <c r="D288" s="40"/>
      <c r="E288" s="41"/>
      <c r="F288" s="41"/>
      <c r="G288" s="75"/>
      <c r="H288" s="7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 x14ac:dyDescent="0.25">
      <c r="A289" s="39"/>
      <c r="B289" s="39"/>
      <c r="C289" s="74"/>
      <c r="D289" s="40"/>
      <c r="E289" s="41"/>
      <c r="F289" s="41"/>
      <c r="G289" s="75"/>
      <c r="H289" s="7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 x14ac:dyDescent="0.25">
      <c r="A290" s="39"/>
      <c r="B290" s="39"/>
      <c r="C290" s="74"/>
      <c r="D290" s="40"/>
      <c r="E290" s="41"/>
      <c r="F290" s="41"/>
      <c r="G290" s="75"/>
      <c r="H290" s="7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 x14ac:dyDescent="0.25">
      <c r="A291" s="39"/>
      <c r="B291" s="39"/>
      <c r="C291" s="74"/>
      <c r="D291" s="40"/>
      <c r="E291" s="41"/>
      <c r="F291" s="41"/>
      <c r="G291" s="75"/>
      <c r="H291" s="7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 x14ac:dyDescent="0.25">
      <c r="A292" s="39"/>
      <c r="B292" s="39"/>
      <c r="C292" s="74"/>
      <c r="D292" s="40"/>
      <c r="E292" s="41"/>
      <c r="F292" s="41"/>
      <c r="G292" s="75"/>
      <c r="H292" s="7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 x14ac:dyDescent="0.25">
      <c r="A293" s="39"/>
      <c r="B293" s="39"/>
      <c r="C293" s="74"/>
      <c r="D293" s="40"/>
      <c r="E293" s="41"/>
      <c r="F293" s="41"/>
      <c r="G293" s="75"/>
      <c r="H293" s="7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 x14ac:dyDescent="0.25">
      <c r="A294" s="39"/>
      <c r="B294" s="39"/>
      <c r="C294" s="74"/>
      <c r="D294" s="40"/>
      <c r="E294" s="41"/>
      <c r="F294" s="41"/>
      <c r="G294" s="75"/>
      <c r="H294" s="7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 x14ac:dyDescent="0.25">
      <c r="A295" s="39"/>
      <c r="B295" s="39"/>
      <c r="C295" s="74"/>
      <c r="D295" s="40"/>
      <c r="E295" s="41"/>
      <c r="F295" s="41"/>
      <c r="G295" s="75"/>
      <c r="H295" s="7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 x14ac:dyDescent="0.25">
      <c r="A296" s="39"/>
      <c r="B296" s="39"/>
      <c r="C296" s="74"/>
      <c r="D296" s="40"/>
      <c r="E296" s="41"/>
      <c r="F296" s="41"/>
      <c r="G296" s="75"/>
      <c r="H296" s="7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 x14ac:dyDescent="0.25">
      <c r="A297" s="39"/>
      <c r="B297" s="39"/>
      <c r="C297" s="74"/>
      <c r="D297" s="40"/>
      <c r="E297" s="41"/>
      <c r="F297" s="41"/>
      <c r="G297" s="75"/>
      <c r="H297" s="7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 x14ac:dyDescent="0.25">
      <c r="A298" s="39"/>
      <c r="B298" s="39"/>
      <c r="C298" s="74"/>
      <c r="D298" s="40"/>
      <c r="E298" s="41"/>
      <c r="F298" s="41"/>
      <c r="G298" s="75"/>
      <c r="H298" s="7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 x14ac:dyDescent="0.25">
      <c r="A299" s="39"/>
      <c r="B299" s="39"/>
      <c r="C299" s="74"/>
      <c r="D299" s="40"/>
      <c r="E299" s="41"/>
      <c r="F299" s="41"/>
      <c r="G299" s="75"/>
      <c r="H299" s="7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 x14ac:dyDescent="0.25">
      <c r="A300" s="39"/>
      <c r="B300" s="39"/>
      <c r="C300" s="74"/>
      <c r="D300" s="40"/>
      <c r="E300" s="41"/>
      <c r="F300" s="41"/>
      <c r="G300" s="75"/>
      <c r="H300" s="7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 x14ac:dyDescent="0.25">
      <c r="A301" s="39"/>
      <c r="B301" s="39"/>
      <c r="C301" s="74"/>
      <c r="D301" s="40"/>
      <c r="E301" s="41"/>
      <c r="F301" s="41"/>
      <c r="G301" s="75"/>
      <c r="H301" s="7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 x14ac:dyDescent="0.25">
      <c r="A302" s="39"/>
      <c r="B302" s="39"/>
      <c r="C302" s="74"/>
      <c r="D302" s="40"/>
      <c r="E302" s="41"/>
      <c r="F302" s="41"/>
      <c r="G302" s="75"/>
      <c r="H302" s="7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 x14ac:dyDescent="0.25">
      <c r="A303" s="39"/>
      <c r="B303" s="39"/>
      <c r="C303" s="74"/>
      <c r="D303" s="40"/>
      <c r="E303" s="41"/>
      <c r="F303" s="41"/>
      <c r="G303" s="75"/>
      <c r="H303" s="7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 x14ac:dyDescent="0.25">
      <c r="A304" s="39"/>
      <c r="B304" s="39"/>
      <c r="C304" s="74"/>
      <c r="D304" s="40"/>
      <c r="E304" s="41"/>
      <c r="F304" s="41"/>
      <c r="G304" s="75"/>
      <c r="H304" s="7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 x14ac:dyDescent="0.25">
      <c r="A305" s="39"/>
      <c r="B305" s="39"/>
      <c r="C305" s="74"/>
      <c r="D305" s="40"/>
      <c r="E305" s="41"/>
      <c r="F305" s="41"/>
      <c r="G305" s="75"/>
      <c r="H305" s="7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 x14ac:dyDescent="0.25">
      <c r="A306" s="39"/>
      <c r="B306" s="39"/>
      <c r="C306" s="74"/>
      <c r="D306" s="40"/>
      <c r="E306" s="41"/>
      <c r="F306" s="41"/>
      <c r="G306" s="75"/>
      <c r="H306" s="7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 x14ac:dyDescent="0.25">
      <c r="A307" s="39"/>
      <c r="B307" s="39"/>
      <c r="C307" s="74"/>
      <c r="D307" s="40"/>
      <c r="E307" s="41"/>
      <c r="F307" s="41"/>
      <c r="G307" s="75"/>
      <c r="H307" s="7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 x14ac:dyDescent="0.25">
      <c r="A308" s="39"/>
      <c r="B308" s="39"/>
      <c r="C308" s="74"/>
      <c r="D308" s="40"/>
      <c r="E308" s="41"/>
      <c r="F308" s="41"/>
      <c r="G308" s="75"/>
      <c r="H308" s="7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 x14ac:dyDescent="0.25">
      <c r="A309" s="39"/>
      <c r="B309" s="39"/>
      <c r="C309" s="74"/>
      <c r="D309" s="40"/>
      <c r="E309" s="41"/>
      <c r="F309" s="41"/>
      <c r="G309" s="75"/>
      <c r="H309" s="7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 x14ac:dyDescent="0.25">
      <c r="A310" s="39"/>
      <c r="B310" s="39"/>
      <c r="C310" s="74"/>
      <c r="D310" s="40"/>
      <c r="E310" s="41"/>
      <c r="F310" s="41"/>
      <c r="G310" s="75"/>
      <c r="H310" s="7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 x14ac:dyDescent="0.25">
      <c r="A311" s="39"/>
      <c r="B311" s="39"/>
      <c r="C311" s="74"/>
      <c r="D311" s="40"/>
      <c r="E311" s="41"/>
      <c r="F311" s="41"/>
      <c r="G311" s="75"/>
      <c r="H311" s="7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 x14ac:dyDescent="0.25">
      <c r="A312" s="39"/>
      <c r="B312" s="39"/>
      <c r="C312" s="74"/>
      <c r="D312" s="40"/>
      <c r="E312" s="41"/>
      <c r="F312" s="41"/>
      <c r="G312" s="75"/>
      <c r="H312" s="7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 x14ac:dyDescent="0.25">
      <c r="A313" s="39"/>
      <c r="B313" s="39"/>
      <c r="C313" s="74"/>
      <c r="D313" s="40"/>
      <c r="E313" s="41"/>
      <c r="F313" s="41"/>
      <c r="G313" s="75"/>
      <c r="H313" s="7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 x14ac:dyDescent="0.25">
      <c r="A314" s="39"/>
      <c r="B314" s="39"/>
      <c r="C314" s="74"/>
      <c r="D314" s="40"/>
      <c r="E314" s="41"/>
      <c r="F314" s="41"/>
      <c r="G314" s="75"/>
      <c r="H314" s="7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 x14ac:dyDescent="0.25">
      <c r="A315" s="39"/>
      <c r="B315" s="39"/>
      <c r="C315" s="74"/>
      <c r="D315" s="40"/>
      <c r="E315" s="41"/>
      <c r="F315" s="41"/>
      <c r="G315" s="75"/>
      <c r="H315" s="7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 x14ac:dyDescent="0.25">
      <c r="A316" s="39"/>
      <c r="B316" s="39"/>
      <c r="C316" s="74"/>
      <c r="D316" s="40"/>
      <c r="E316" s="41"/>
      <c r="F316" s="41"/>
      <c r="G316" s="75"/>
      <c r="H316" s="7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 x14ac:dyDescent="0.25">
      <c r="A317" s="39"/>
      <c r="B317" s="39"/>
      <c r="C317" s="74"/>
      <c r="D317" s="40"/>
      <c r="E317" s="41"/>
      <c r="F317" s="41"/>
      <c r="G317" s="75"/>
      <c r="H317" s="7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 x14ac:dyDescent="0.25">
      <c r="A318" s="39"/>
      <c r="B318" s="39"/>
      <c r="C318" s="74"/>
      <c r="D318" s="40"/>
      <c r="E318" s="41"/>
      <c r="F318" s="41"/>
      <c r="G318" s="75"/>
      <c r="H318" s="7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 x14ac:dyDescent="0.25">
      <c r="A319" s="39"/>
      <c r="B319" s="39"/>
      <c r="C319" s="74"/>
      <c r="D319" s="40"/>
      <c r="E319" s="41"/>
      <c r="F319" s="41"/>
      <c r="G319" s="75"/>
      <c r="H319" s="7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 x14ac:dyDescent="0.25">
      <c r="A320" s="39"/>
      <c r="B320" s="39"/>
      <c r="C320" s="74"/>
      <c r="D320" s="40"/>
      <c r="E320" s="41"/>
      <c r="F320" s="41"/>
      <c r="G320" s="75"/>
      <c r="H320" s="7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 x14ac:dyDescent="0.25">
      <c r="A321" s="39"/>
      <c r="B321" s="39"/>
      <c r="C321" s="74"/>
      <c r="D321" s="40"/>
      <c r="E321" s="41"/>
      <c r="F321" s="41"/>
      <c r="G321" s="75"/>
      <c r="H321" s="7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 x14ac:dyDescent="0.25">
      <c r="A322" s="39"/>
      <c r="B322" s="39"/>
      <c r="C322" s="74"/>
      <c r="D322" s="40"/>
      <c r="E322" s="41"/>
      <c r="F322" s="41"/>
      <c r="G322" s="75"/>
      <c r="H322" s="7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 x14ac:dyDescent="0.25">
      <c r="A323" s="39"/>
      <c r="B323" s="39"/>
      <c r="C323" s="74"/>
      <c r="D323" s="40"/>
      <c r="E323" s="41"/>
      <c r="F323" s="41"/>
      <c r="G323" s="75"/>
      <c r="H323" s="7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 x14ac:dyDescent="0.25">
      <c r="A324" s="39"/>
      <c r="B324" s="39"/>
      <c r="C324" s="74"/>
      <c r="D324" s="40"/>
      <c r="E324" s="41"/>
      <c r="F324" s="41"/>
      <c r="G324" s="75"/>
      <c r="H324" s="7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 x14ac:dyDescent="0.25">
      <c r="A325" s="39"/>
      <c r="B325" s="39"/>
      <c r="C325" s="74"/>
      <c r="D325" s="40"/>
      <c r="E325" s="41"/>
      <c r="F325" s="41"/>
      <c r="G325" s="75"/>
      <c r="H325" s="7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 x14ac:dyDescent="0.25">
      <c r="A326" s="39"/>
      <c r="B326" s="39"/>
      <c r="C326" s="74"/>
      <c r="D326" s="40"/>
      <c r="E326" s="41"/>
      <c r="F326" s="41"/>
      <c r="G326" s="75"/>
      <c r="H326" s="7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 x14ac:dyDescent="0.25">
      <c r="A327" s="39"/>
      <c r="B327" s="39"/>
      <c r="C327" s="74"/>
      <c r="D327" s="40"/>
      <c r="E327" s="41"/>
      <c r="F327" s="41"/>
      <c r="G327" s="75"/>
      <c r="H327" s="7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 x14ac:dyDescent="0.25">
      <c r="A328" s="39"/>
      <c r="B328" s="39"/>
      <c r="C328" s="74"/>
      <c r="D328" s="40"/>
      <c r="E328" s="41"/>
      <c r="F328" s="41"/>
      <c r="G328" s="75"/>
      <c r="H328" s="7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 x14ac:dyDescent="0.25">
      <c r="A329" s="39"/>
      <c r="B329" s="39"/>
      <c r="C329" s="74"/>
      <c r="D329" s="40"/>
      <c r="E329" s="41"/>
      <c r="F329" s="41"/>
      <c r="G329" s="75"/>
      <c r="H329" s="7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 x14ac:dyDescent="0.25">
      <c r="A330" s="39"/>
      <c r="B330" s="39"/>
      <c r="C330" s="74"/>
      <c r="D330" s="40"/>
      <c r="E330" s="41"/>
      <c r="F330" s="41"/>
      <c r="G330" s="75"/>
      <c r="H330" s="7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 x14ac:dyDescent="0.25">
      <c r="A331" s="39"/>
      <c r="B331" s="39"/>
      <c r="C331" s="74"/>
      <c r="D331" s="40"/>
      <c r="E331" s="41"/>
      <c r="F331" s="41"/>
      <c r="G331" s="75"/>
      <c r="H331" s="7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 x14ac:dyDescent="0.25">
      <c r="A332" s="39"/>
      <c r="B332" s="39"/>
      <c r="C332" s="74"/>
      <c r="D332" s="40"/>
      <c r="E332" s="41"/>
      <c r="F332" s="41"/>
      <c r="G332" s="75"/>
      <c r="H332" s="7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 x14ac:dyDescent="0.25">
      <c r="A333" s="39"/>
      <c r="B333" s="39"/>
      <c r="C333" s="74"/>
      <c r="D333" s="40"/>
      <c r="E333" s="41"/>
      <c r="F333" s="41"/>
      <c r="G333" s="75"/>
      <c r="H333" s="7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 x14ac:dyDescent="0.25">
      <c r="A334" s="39"/>
      <c r="B334" s="39"/>
      <c r="C334" s="74"/>
      <c r="D334" s="40"/>
      <c r="E334" s="41"/>
      <c r="F334" s="41"/>
      <c r="G334" s="75"/>
      <c r="H334" s="7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 x14ac:dyDescent="0.25">
      <c r="A335" s="39"/>
      <c r="B335" s="39"/>
      <c r="C335" s="74"/>
      <c r="D335" s="40"/>
      <c r="E335" s="41"/>
      <c r="F335" s="41"/>
      <c r="G335" s="75"/>
      <c r="H335" s="7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 x14ac:dyDescent="0.25">
      <c r="A336" s="39"/>
      <c r="B336" s="39"/>
      <c r="C336" s="74"/>
      <c r="D336" s="40"/>
      <c r="E336" s="41"/>
      <c r="F336" s="41"/>
      <c r="G336" s="75"/>
      <c r="H336" s="7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 x14ac:dyDescent="0.25">
      <c r="A337" s="39"/>
      <c r="B337" s="39"/>
      <c r="C337" s="74"/>
      <c r="D337" s="40"/>
      <c r="E337" s="41"/>
      <c r="F337" s="41"/>
      <c r="G337" s="75"/>
      <c r="H337" s="7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 x14ac:dyDescent="0.25">
      <c r="A338" s="39"/>
      <c r="B338" s="39"/>
      <c r="C338" s="74"/>
      <c r="D338" s="40"/>
      <c r="E338" s="41"/>
      <c r="F338" s="41"/>
      <c r="G338" s="75"/>
      <c r="H338" s="7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 x14ac:dyDescent="0.25">
      <c r="A339" s="39"/>
      <c r="B339" s="39"/>
      <c r="C339" s="74"/>
      <c r="D339" s="40"/>
      <c r="E339" s="41"/>
      <c r="F339" s="41"/>
      <c r="G339" s="75"/>
      <c r="H339" s="7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 x14ac:dyDescent="0.25">
      <c r="A340" s="39"/>
      <c r="B340" s="39"/>
      <c r="C340" s="74"/>
      <c r="D340" s="40"/>
      <c r="E340" s="41"/>
      <c r="F340" s="41"/>
      <c r="G340" s="75"/>
      <c r="H340" s="7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 x14ac:dyDescent="0.25">
      <c r="A341" s="39"/>
      <c r="B341" s="39"/>
      <c r="C341" s="74"/>
      <c r="D341" s="40"/>
      <c r="E341" s="41"/>
      <c r="F341" s="41"/>
      <c r="G341" s="75"/>
      <c r="H341" s="7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 x14ac:dyDescent="0.25">
      <c r="A342" s="39"/>
      <c r="B342" s="39"/>
      <c r="C342" s="74"/>
      <c r="D342" s="40"/>
      <c r="E342" s="41"/>
      <c r="F342" s="41"/>
      <c r="G342" s="75"/>
      <c r="H342" s="7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 x14ac:dyDescent="0.25">
      <c r="A343" s="39"/>
      <c r="B343" s="39"/>
      <c r="C343" s="74"/>
      <c r="D343" s="40"/>
      <c r="E343" s="41"/>
      <c r="F343" s="41"/>
      <c r="G343" s="75"/>
      <c r="H343" s="7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 x14ac:dyDescent="0.25">
      <c r="A344" s="39"/>
      <c r="B344" s="39"/>
      <c r="C344" s="74"/>
      <c r="D344" s="40"/>
      <c r="E344" s="41"/>
      <c r="F344" s="41"/>
      <c r="G344" s="75"/>
      <c r="H344" s="7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 x14ac:dyDescent="0.25">
      <c r="A345" s="39"/>
      <c r="B345" s="39"/>
      <c r="C345" s="74"/>
      <c r="D345" s="40"/>
      <c r="E345" s="41"/>
      <c r="F345" s="41"/>
      <c r="G345" s="75"/>
      <c r="H345" s="7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 x14ac:dyDescent="0.25">
      <c r="A346" s="39"/>
      <c r="B346" s="39"/>
      <c r="C346" s="74"/>
      <c r="D346" s="40"/>
      <c r="E346" s="41"/>
      <c r="F346" s="41"/>
      <c r="G346" s="75"/>
      <c r="H346" s="7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 x14ac:dyDescent="0.25">
      <c r="A347" s="39"/>
      <c r="B347" s="39"/>
      <c r="C347" s="74"/>
      <c r="D347" s="40"/>
      <c r="E347" s="41"/>
      <c r="F347" s="41"/>
      <c r="G347" s="75"/>
      <c r="H347" s="7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 x14ac:dyDescent="0.25">
      <c r="A348" s="39"/>
      <c r="B348" s="39"/>
      <c r="C348" s="74"/>
      <c r="D348" s="40"/>
      <c r="E348" s="41"/>
      <c r="F348" s="41"/>
      <c r="G348" s="75"/>
      <c r="H348" s="7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 x14ac:dyDescent="0.25">
      <c r="A349" s="39"/>
      <c r="B349" s="39"/>
      <c r="C349" s="74"/>
      <c r="D349" s="40"/>
      <c r="E349" s="41"/>
      <c r="F349" s="41"/>
      <c r="G349" s="75"/>
      <c r="H349" s="7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 x14ac:dyDescent="0.25">
      <c r="A350" s="39"/>
      <c r="B350" s="39"/>
      <c r="C350" s="74"/>
      <c r="D350" s="40"/>
      <c r="E350" s="41"/>
      <c r="F350" s="41"/>
      <c r="G350" s="75"/>
      <c r="H350" s="7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 x14ac:dyDescent="0.25">
      <c r="A351" s="39"/>
      <c r="B351" s="39"/>
      <c r="C351" s="74"/>
      <c r="D351" s="40"/>
      <c r="E351" s="41"/>
      <c r="F351" s="41"/>
      <c r="G351" s="75"/>
      <c r="H351" s="7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 x14ac:dyDescent="0.25">
      <c r="A352" s="39"/>
      <c r="B352" s="39"/>
      <c r="C352" s="74"/>
      <c r="D352" s="40"/>
      <c r="E352" s="41"/>
      <c r="F352" s="41"/>
      <c r="G352" s="75"/>
      <c r="H352" s="7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 x14ac:dyDescent="0.25">
      <c r="A353" s="39"/>
      <c r="B353" s="39"/>
      <c r="C353" s="74"/>
      <c r="D353" s="40"/>
      <c r="E353" s="41"/>
      <c r="F353" s="41"/>
      <c r="G353" s="75"/>
      <c r="H353" s="7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 x14ac:dyDescent="0.25">
      <c r="A354" s="39"/>
      <c r="B354" s="39"/>
      <c r="C354" s="74"/>
      <c r="D354" s="40"/>
      <c r="E354" s="41"/>
      <c r="F354" s="41"/>
      <c r="G354" s="75"/>
      <c r="H354" s="7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 x14ac:dyDescent="0.25">
      <c r="A355" s="39"/>
      <c r="B355" s="39"/>
      <c r="C355" s="74"/>
      <c r="D355" s="40"/>
      <c r="E355" s="41"/>
      <c r="F355" s="41"/>
      <c r="G355" s="75"/>
      <c r="H355" s="7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 x14ac:dyDescent="0.25">
      <c r="A356" s="39"/>
      <c r="B356" s="39"/>
      <c r="C356" s="74"/>
      <c r="D356" s="40"/>
      <c r="E356" s="41"/>
      <c r="F356" s="41"/>
      <c r="G356" s="75"/>
      <c r="H356" s="7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 x14ac:dyDescent="0.25">
      <c r="A357" s="39"/>
      <c r="B357" s="39"/>
      <c r="C357" s="74"/>
      <c r="D357" s="40"/>
      <c r="E357" s="41"/>
      <c r="F357" s="41"/>
      <c r="G357" s="75"/>
      <c r="H357" s="7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 x14ac:dyDescent="0.25">
      <c r="A358" s="39"/>
      <c r="B358" s="39"/>
      <c r="C358" s="74"/>
      <c r="D358" s="40"/>
      <c r="E358" s="41"/>
      <c r="F358" s="41"/>
      <c r="G358" s="75"/>
      <c r="H358" s="7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 x14ac:dyDescent="0.25">
      <c r="A359" s="39"/>
      <c r="B359" s="39"/>
      <c r="C359" s="74"/>
      <c r="D359" s="40"/>
      <c r="E359" s="41"/>
      <c r="F359" s="41"/>
      <c r="G359" s="75"/>
      <c r="H359" s="7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 x14ac:dyDescent="0.25">
      <c r="A360" s="39"/>
      <c r="B360" s="39"/>
      <c r="C360" s="74"/>
      <c r="D360" s="40"/>
      <c r="E360" s="41"/>
      <c r="F360" s="41"/>
      <c r="G360" s="75"/>
      <c r="H360" s="7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 x14ac:dyDescent="0.25">
      <c r="A361" s="39"/>
      <c r="B361" s="39"/>
      <c r="C361" s="74"/>
      <c r="D361" s="40"/>
      <c r="E361" s="41"/>
      <c r="F361" s="41"/>
      <c r="G361" s="75"/>
      <c r="H361" s="7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 x14ac:dyDescent="0.25">
      <c r="A362" s="39"/>
      <c r="B362" s="39"/>
      <c r="C362" s="74"/>
      <c r="D362" s="40"/>
      <c r="E362" s="41"/>
      <c r="F362" s="41"/>
      <c r="G362" s="75"/>
      <c r="H362" s="7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 x14ac:dyDescent="0.25">
      <c r="A363" s="39"/>
      <c r="B363" s="39"/>
      <c r="C363" s="74"/>
      <c r="D363" s="40"/>
      <c r="E363" s="41"/>
      <c r="F363" s="41"/>
      <c r="G363" s="75"/>
      <c r="H363" s="7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 x14ac:dyDescent="0.25">
      <c r="A364" s="39"/>
      <c r="B364" s="39"/>
      <c r="C364" s="74"/>
      <c r="D364" s="40"/>
      <c r="E364" s="41"/>
      <c r="F364" s="41"/>
      <c r="G364" s="75"/>
      <c r="H364" s="7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 x14ac:dyDescent="0.25">
      <c r="A365" s="39"/>
      <c r="B365" s="39"/>
      <c r="C365" s="74"/>
      <c r="D365" s="40"/>
      <c r="E365" s="41"/>
      <c r="F365" s="41"/>
      <c r="G365" s="75"/>
      <c r="H365" s="7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 x14ac:dyDescent="0.25">
      <c r="A366" s="39"/>
      <c r="B366" s="39"/>
      <c r="C366" s="74"/>
      <c r="D366" s="40"/>
      <c r="E366" s="41"/>
      <c r="F366" s="41"/>
      <c r="G366" s="75"/>
      <c r="H366" s="7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 x14ac:dyDescent="0.25">
      <c r="A367" s="39"/>
      <c r="B367" s="39"/>
      <c r="C367" s="74"/>
      <c r="D367" s="40"/>
      <c r="E367" s="41"/>
      <c r="F367" s="41"/>
      <c r="G367" s="75"/>
      <c r="H367" s="7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 x14ac:dyDescent="0.25">
      <c r="A368" s="39"/>
      <c r="B368" s="39"/>
      <c r="C368" s="74"/>
      <c r="D368" s="40"/>
      <c r="E368" s="41"/>
      <c r="F368" s="41"/>
      <c r="G368" s="75"/>
      <c r="H368" s="7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 x14ac:dyDescent="0.25">
      <c r="A369" s="39"/>
      <c r="B369" s="39"/>
      <c r="C369" s="74"/>
      <c r="D369" s="40"/>
      <c r="E369" s="41"/>
      <c r="F369" s="41"/>
      <c r="G369" s="75"/>
      <c r="H369" s="7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 x14ac:dyDescent="0.25">
      <c r="A370" s="39"/>
      <c r="B370" s="39"/>
      <c r="C370" s="74"/>
      <c r="D370" s="40"/>
      <c r="E370" s="41"/>
      <c r="F370" s="41"/>
      <c r="G370" s="75"/>
      <c r="H370" s="7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 x14ac:dyDescent="0.25">
      <c r="A371" s="39"/>
      <c r="B371" s="39"/>
      <c r="C371" s="74"/>
      <c r="D371" s="40"/>
      <c r="E371" s="41"/>
      <c r="F371" s="41"/>
      <c r="G371" s="75"/>
      <c r="H371" s="7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 x14ac:dyDescent="0.25">
      <c r="A372" s="39"/>
      <c r="B372" s="39"/>
      <c r="C372" s="74"/>
      <c r="D372" s="40"/>
      <c r="E372" s="41"/>
      <c r="F372" s="41"/>
      <c r="G372" s="75"/>
      <c r="H372" s="7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 x14ac:dyDescent="0.25">
      <c r="A373" s="39"/>
      <c r="B373" s="39"/>
      <c r="C373" s="74"/>
      <c r="D373" s="40"/>
      <c r="E373" s="41"/>
      <c r="F373" s="41"/>
      <c r="G373" s="75"/>
      <c r="H373" s="7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 x14ac:dyDescent="0.25">
      <c r="A374" s="39"/>
      <c r="B374" s="39"/>
      <c r="C374" s="74"/>
      <c r="D374" s="40"/>
      <c r="E374" s="41"/>
      <c r="F374" s="41"/>
      <c r="G374" s="75"/>
      <c r="H374" s="7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 x14ac:dyDescent="0.25">
      <c r="A375" s="39"/>
      <c r="B375" s="39"/>
      <c r="C375" s="74"/>
      <c r="D375" s="40"/>
      <c r="E375" s="41"/>
      <c r="F375" s="41"/>
      <c r="G375" s="75"/>
      <c r="H375" s="7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 x14ac:dyDescent="0.25">
      <c r="A376" s="39"/>
      <c r="B376" s="39"/>
      <c r="C376" s="74"/>
      <c r="D376" s="40"/>
      <c r="E376" s="41"/>
      <c r="F376" s="41"/>
      <c r="G376" s="75"/>
      <c r="H376" s="7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 x14ac:dyDescent="0.25">
      <c r="A377" s="39"/>
      <c r="B377" s="39"/>
      <c r="C377" s="74"/>
      <c r="D377" s="40"/>
      <c r="E377" s="41"/>
      <c r="F377" s="41"/>
      <c r="G377" s="75"/>
      <c r="H377" s="7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 x14ac:dyDescent="0.25">
      <c r="A378" s="39"/>
      <c r="B378" s="39"/>
      <c r="C378" s="74"/>
      <c r="D378" s="40"/>
      <c r="E378" s="41"/>
      <c r="F378" s="41"/>
      <c r="G378" s="75"/>
      <c r="H378" s="7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 x14ac:dyDescent="0.25">
      <c r="A379" s="39"/>
      <c r="B379" s="39"/>
      <c r="C379" s="74"/>
      <c r="D379" s="40"/>
      <c r="E379" s="41"/>
      <c r="F379" s="41"/>
      <c r="G379" s="75"/>
      <c r="H379" s="7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 x14ac:dyDescent="0.25">
      <c r="A380" s="39"/>
      <c r="B380" s="39"/>
      <c r="C380" s="74"/>
      <c r="D380" s="40"/>
      <c r="E380" s="41"/>
      <c r="F380" s="41"/>
      <c r="G380" s="75"/>
      <c r="H380" s="7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 x14ac:dyDescent="0.25">
      <c r="A381" s="39"/>
      <c r="B381" s="39"/>
      <c r="C381" s="74"/>
      <c r="D381" s="40"/>
      <c r="E381" s="41"/>
      <c r="F381" s="41"/>
      <c r="G381" s="75"/>
      <c r="H381" s="7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 x14ac:dyDescent="0.25">
      <c r="A382" s="39"/>
      <c r="B382" s="39"/>
      <c r="C382" s="74"/>
      <c r="D382" s="40"/>
      <c r="E382" s="41"/>
      <c r="F382" s="41"/>
      <c r="G382" s="75"/>
      <c r="H382" s="7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 x14ac:dyDescent="0.25">
      <c r="A383" s="39"/>
      <c r="B383" s="39"/>
      <c r="C383" s="74"/>
      <c r="D383" s="40"/>
      <c r="E383" s="41"/>
      <c r="F383" s="41"/>
      <c r="G383" s="75"/>
      <c r="H383" s="7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 x14ac:dyDescent="0.25">
      <c r="A384" s="39"/>
      <c r="B384" s="39"/>
      <c r="C384" s="74"/>
      <c r="D384" s="40"/>
      <c r="E384" s="41"/>
      <c r="F384" s="41"/>
      <c r="G384" s="75"/>
      <c r="H384" s="7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 x14ac:dyDescent="0.25">
      <c r="A385" s="39"/>
      <c r="B385" s="39"/>
      <c r="C385" s="74"/>
      <c r="D385" s="40"/>
      <c r="E385" s="41"/>
      <c r="F385" s="41"/>
      <c r="G385" s="75"/>
      <c r="H385" s="7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 x14ac:dyDescent="0.25">
      <c r="A386" s="39"/>
      <c r="B386" s="39"/>
      <c r="C386" s="74"/>
      <c r="D386" s="40"/>
      <c r="E386" s="41"/>
      <c r="F386" s="41"/>
      <c r="G386" s="75"/>
      <c r="H386" s="7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 x14ac:dyDescent="0.25">
      <c r="A387" s="39"/>
      <c r="B387" s="39"/>
      <c r="C387" s="74"/>
      <c r="D387" s="40"/>
      <c r="E387" s="41"/>
      <c r="F387" s="41"/>
      <c r="G387" s="75"/>
      <c r="H387" s="7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 x14ac:dyDescent="0.25">
      <c r="A388" s="39"/>
      <c r="B388" s="39"/>
      <c r="C388" s="74"/>
      <c r="D388" s="40"/>
      <c r="E388" s="41"/>
      <c r="F388" s="41"/>
      <c r="G388" s="75"/>
      <c r="H388" s="7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 x14ac:dyDescent="0.25">
      <c r="A389" s="39"/>
      <c r="B389" s="39"/>
      <c r="C389" s="74"/>
      <c r="D389" s="40"/>
      <c r="E389" s="41"/>
      <c r="F389" s="41"/>
      <c r="G389" s="75"/>
      <c r="H389" s="7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 x14ac:dyDescent="0.25">
      <c r="A390" s="39"/>
      <c r="B390" s="39"/>
      <c r="C390" s="74"/>
      <c r="D390" s="40"/>
      <c r="E390" s="41"/>
      <c r="F390" s="41"/>
      <c r="G390" s="75"/>
      <c r="H390" s="7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 x14ac:dyDescent="0.25">
      <c r="A391" s="39"/>
      <c r="B391" s="39"/>
      <c r="C391" s="74"/>
      <c r="D391" s="40"/>
      <c r="E391" s="41"/>
      <c r="F391" s="41"/>
      <c r="G391" s="75"/>
      <c r="H391" s="7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 x14ac:dyDescent="0.25">
      <c r="A392" s="39"/>
      <c r="B392" s="39"/>
      <c r="C392" s="74"/>
      <c r="D392" s="40"/>
      <c r="E392" s="41"/>
      <c r="F392" s="41"/>
      <c r="G392" s="75"/>
      <c r="H392" s="7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 x14ac:dyDescent="0.25">
      <c r="A393" s="39"/>
      <c r="B393" s="39"/>
      <c r="C393" s="74"/>
      <c r="D393" s="40"/>
      <c r="E393" s="41"/>
      <c r="F393" s="41"/>
      <c r="G393" s="75"/>
      <c r="H393" s="7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 x14ac:dyDescent="0.25">
      <c r="A394" s="39"/>
      <c r="B394" s="39"/>
      <c r="C394" s="74"/>
      <c r="D394" s="40"/>
      <c r="E394" s="41"/>
      <c r="F394" s="41"/>
      <c r="G394" s="75"/>
      <c r="H394" s="7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 x14ac:dyDescent="0.25">
      <c r="A395" s="39"/>
      <c r="B395" s="39"/>
      <c r="C395" s="74"/>
      <c r="D395" s="40"/>
      <c r="E395" s="41"/>
      <c r="F395" s="41"/>
      <c r="G395" s="75"/>
      <c r="H395" s="7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 x14ac:dyDescent="0.25">
      <c r="A396" s="39"/>
      <c r="B396" s="39"/>
      <c r="C396" s="74"/>
      <c r="D396" s="40"/>
      <c r="E396" s="41"/>
      <c r="F396" s="41"/>
      <c r="G396" s="75"/>
      <c r="H396" s="7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 x14ac:dyDescent="0.25">
      <c r="A397" s="39"/>
      <c r="B397" s="39"/>
      <c r="C397" s="74"/>
      <c r="D397" s="40"/>
      <c r="E397" s="41"/>
      <c r="F397" s="41"/>
      <c r="G397" s="75"/>
      <c r="H397" s="7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 x14ac:dyDescent="0.25">
      <c r="A398" s="39"/>
      <c r="B398" s="39"/>
      <c r="C398" s="74"/>
      <c r="D398" s="40"/>
      <c r="E398" s="41"/>
      <c r="F398" s="41"/>
      <c r="G398" s="75"/>
      <c r="H398" s="7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 x14ac:dyDescent="0.25">
      <c r="A399" s="39"/>
      <c r="B399" s="39"/>
      <c r="C399" s="74"/>
      <c r="D399" s="40"/>
      <c r="E399" s="41"/>
      <c r="F399" s="41"/>
      <c r="G399" s="75"/>
      <c r="H399" s="7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 x14ac:dyDescent="0.25">
      <c r="A400" s="39"/>
      <c r="B400" s="39"/>
      <c r="C400" s="74"/>
      <c r="D400" s="40"/>
      <c r="E400" s="41"/>
      <c r="F400" s="41"/>
      <c r="G400" s="75"/>
      <c r="H400" s="7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 x14ac:dyDescent="0.25">
      <c r="A401" s="39"/>
      <c r="B401" s="39"/>
      <c r="C401" s="74"/>
      <c r="D401" s="40"/>
      <c r="E401" s="41"/>
      <c r="F401" s="41"/>
      <c r="G401" s="75"/>
      <c r="H401" s="7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 x14ac:dyDescent="0.25">
      <c r="A402" s="39"/>
      <c r="B402" s="39"/>
      <c r="C402" s="74"/>
      <c r="D402" s="40"/>
      <c r="E402" s="41"/>
      <c r="F402" s="41"/>
      <c r="G402" s="75"/>
      <c r="H402" s="7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 x14ac:dyDescent="0.25">
      <c r="A403" s="39"/>
      <c r="B403" s="39"/>
      <c r="C403" s="74"/>
      <c r="D403" s="40"/>
      <c r="E403" s="41"/>
      <c r="F403" s="41"/>
      <c r="G403" s="75"/>
      <c r="H403" s="7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 x14ac:dyDescent="0.25">
      <c r="A404" s="39"/>
      <c r="B404" s="39"/>
      <c r="C404" s="74"/>
      <c r="D404" s="40"/>
      <c r="E404" s="41"/>
      <c r="F404" s="41"/>
      <c r="G404" s="75"/>
      <c r="H404" s="7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 x14ac:dyDescent="0.25">
      <c r="A405" s="39"/>
      <c r="B405" s="39"/>
      <c r="C405" s="74"/>
      <c r="D405" s="40"/>
      <c r="E405" s="41"/>
      <c r="F405" s="41"/>
      <c r="G405" s="75"/>
      <c r="H405" s="7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 x14ac:dyDescent="0.25">
      <c r="A406" s="39"/>
      <c r="B406" s="39"/>
      <c r="C406" s="74"/>
      <c r="D406" s="40"/>
      <c r="E406" s="41"/>
      <c r="F406" s="41"/>
      <c r="G406" s="75"/>
      <c r="H406" s="7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 x14ac:dyDescent="0.25">
      <c r="A407" s="39"/>
      <c r="B407" s="39"/>
      <c r="C407" s="74"/>
      <c r="D407" s="40"/>
      <c r="E407" s="41"/>
      <c r="F407" s="41"/>
      <c r="G407" s="75"/>
      <c r="H407" s="7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 x14ac:dyDescent="0.25">
      <c r="A408" s="39"/>
      <c r="B408" s="39"/>
      <c r="C408" s="74"/>
      <c r="D408" s="40"/>
      <c r="E408" s="41"/>
      <c r="F408" s="41"/>
      <c r="G408" s="75"/>
      <c r="H408" s="7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 x14ac:dyDescent="0.25">
      <c r="A409" s="39"/>
      <c r="B409" s="39"/>
      <c r="C409" s="74"/>
      <c r="D409" s="40"/>
      <c r="E409" s="41"/>
      <c r="F409" s="41"/>
      <c r="G409" s="75"/>
      <c r="H409" s="7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 x14ac:dyDescent="0.25">
      <c r="A410" s="39"/>
      <c r="B410" s="39"/>
      <c r="C410" s="74"/>
      <c r="D410" s="40"/>
      <c r="E410" s="41"/>
      <c r="F410" s="41"/>
      <c r="G410" s="75"/>
      <c r="H410" s="7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 x14ac:dyDescent="0.25">
      <c r="A411" s="39"/>
      <c r="B411" s="39"/>
      <c r="C411" s="74"/>
      <c r="D411" s="40"/>
      <c r="E411" s="41"/>
      <c r="F411" s="41"/>
      <c r="G411" s="75"/>
      <c r="H411" s="7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 x14ac:dyDescent="0.25">
      <c r="A412" s="39"/>
      <c r="B412" s="39"/>
      <c r="C412" s="74"/>
      <c r="D412" s="40"/>
      <c r="E412" s="41"/>
      <c r="F412" s="41"/>
      <c r="G412" s="75"/>
      <c r="H412" s="7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 x14ac:dyDescent="0.25">
      <c r="A413" s="39"/>
      <c r="B413" s="39"/>
      <c r="C413" s="74"/>
      <c r="D413" s="40"/>
      <c r="E413" s="41"/>
      <c r="F413" s="41"/>
      <c r="G413" s="75"/>
      <c r="H413" s="7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 x14ac:dyDescent="0.25">
      <c r="A414" s="39"/>
      <c r="B414" s="39"/>
      <c r="C414" s="74"/>
      <c r="D414" s="40"/>
      <c r="E414" s="41"/>
      <c r="F414" s="41"/>
      <c r="G414" s="75"/>
      <c r="H414" s="7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 x14ac:dyDescent="0.25">
      <c r="A415" s="39"/>
      <c r="B415" s="39"/>
      <c r="C415" s="74"/>
      <c r="D415" s="40"/>
      <c r="E415" s="41"/>
      <c r="F415" s="41"/>
      <c r="G415" s="75"/>
      <c r="H415" s="7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 x14ac:dyDescent="0.25">
      <c r="A416" s="39"/>
      <c r="B416" s="39"/>
      <c r="C416" s="74"/>
      <c r="D416" s="40"/>
      <c r="E416" s="41"/>
      <c r="F416" s="41"/>
      <c r="G416" s="75"/>
      <c r="H416" s="7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 x14ac:dyDescent="0.25">
      <c r="A417" s="39"/>
      <c r="B417" s="39"/>
      <c r="C417" s="74"/>
      <c r="D417" s="40"/>
      <c r="E417" s="41"/>
      <c r="F417" s="41"/>
      <c r="G417" s="75"/>
      <c r="H417" s="7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 x14ac:dyDescent="0.25">
      <c r="A418" s="39"/>
      <c r="B418" s="39"/>
      <c r="C418" s="74"/>
      <c r="D418" s="40"/>
      <c r="E418" s="41"/>
      <c r="F418" s="41"/>
      <c r="G418" s="75"/>
      <c r="H418" s="7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 x14ac:dyDescent="0.25">
      <c r="A419" s="39"/>
      <c r="B419" s="39"/>
      <c r="C419" s="74"/>
      <c r="D419" s="40"/>
      <c r="E419" s="41"/>
      <c r="F419" s="41"/>
      <c r="G419" s="75"/>
      <c r="H419" s="7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 x14ac:dyDescent="0.25">
      <c r="A420" s="39"/>
      <c r="B420" s="39"/>
      <c r="C420" s="74"/>
      <c r="D420" s="40"/>
      <c r="E420" s="41"/>
      <c r="F420" s="41"/>
      <c r="G420" s="75"/>
      <c r="H420" s="7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 x14ac:dyDescent="0.25">
      <c r="A421" s="39"/>
      <c r="B421" s="39"/>
      <c r="C421" s="74"/>
      <c r="D421" s="40"/>
      <c r="E421" s="41"/>
      <c r="F421" s="41"/>
      <c r="G421" s="75"/>
      <c r="H421" s="7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 x14ac:dyDescent="0.25">
      <c r="A422" s="39"/>
      <c r="B422" s="39"/>
      <c r="C422" s="74"/>
      <c r="D422" s="40"/>
      <c r="E422" s="41"/>
      <c r="F422" s="41"/>
      <c r="G422" s="75"/>
      <c r="H422" s="7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 x14ac:dyDescent="0.25">
      <c r="A423" s="39"/>
      <c r="B423" s="39"/>
      <c r="C423" s="74"/>
      <c r="D423" s="40"/>
      <c r="E423" s="41"/>
      <c r="F423" s="41"/>
      <c r="G423" s="75"/>
      <c r="H423" s="7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 x14ac:dyDescent="0.25">
      <c r="A424" s="39"/>
      <c r="B424" s="39"/>
      <c r="C424" s="74"/>
      <c r="D424" s="40"/>
      <c r="E424" s="41"/>
      <c r="F424" s="41"/>
      <c r="G424" s="75"/>
      <c r="H424" s="7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 x14ac:dyDescent="0.25">
      <c r="A425" s="39"/>
      <c r="B425" s="39"/>
      <c r="C425" s="74"/>
      <c r="D425" s="40"/>
      <c r="E425" s="41"/>
      <c r="F425" s="41"/>
      <c r="G425" s="75"/>
      <c r="H425" s="7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 x14ac:dyDescent="0.25">
      <c r="A426" s="39"/>
      <c r="B426" s="39"/>
      <c r="C426" s="74"/>
      <c r="D426" s="40"/>
      <c r="E426" s="41"/>
      <c r="F426" s="41"/>
      <c r="G426" s="75"/>
      <c r="H426" s="7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 x14ac:dyDescent="0.25">
      <c r="A427" s="39"/>
      <c r="B427" s="39"/>
      <c r="C427" s="74"/>
      <c r="D427" s="40"/>
      <c r="E427" s="41"/>
      <c r="F427" s="41"/>
      <c r="G427" s="75"/>
      <c r="H427" s="7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 x14ac:dyDescent="0.25">
      <c r="A428" s="39"/>
      <c r="B428" s="39"/>
      <c r="C428" s="74"/>
      <c r="D428" s="40"/>
      <c r="E428" s="41"/>
      <c r="F428" s="41"/>
      <c r="G428" s="75"/>
      <c r="H428" s="7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 x14ac:dyDescent="0.25">
      <c r="A429" s="39"/>
      <c r="B429" s="39"/>
      <c r="C429" s="74"/>
      <c r="D429" s="40"/>
      <c r="E429" s="41"/>
      <c r="F429" s="41"/>
      <c r="G429" s="75"/>
      <c r="H429" s="7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 x14ac:dyDescent="0.25">
      <c r="A430" s="39"/>
      <c r="B430" s="39"/>
      <c r="C430" s="74"/>
      <c r="D430" s="40"/>
      <c r="E430" s="41"/>
      <c r="F430" s="41"/>
      <c r="G430" s="75"/>
      <c r="H430" s="7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 x14ac:dyDescent="0.25">
      <c r="A431" s="39"/>
      <c r="B431" s="39"/>
      <c r="C431" s="74"/>
      <c r="D431" s="40"/>
      <c r="E431" s="41"/>
      <c r="F431" s="41"/>
      <c r="G431" s="75"/>
      <c r="H431" s="7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 x14ac:dyDescent="0.25">
      <c r="A432" s="39"/>
      <c r="B432" s="39"/>
      <c r="C432" s="74"/>
      <c r="D432" s="40"/>
      <c r="E432" s="41"/>
      <c r="F432" s="41"/>
      <c r="G432" s="75"/>
      <c r="H432" s="7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 x14ac:dyDescent="0.25">
      <c r="A433" s="39"/>
      <c r="B433" s="39"/>
      <c r="C433" s="74"/>
      <c r="D433" s="40"/>
      <c r="E433" s="41"/>
      <c r="F433" s="41"/>
      <c r="G433" s="75"/>
      <c r="H433" s="7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 x14ac:dyDescent="0.25">
      <c r="A434" s="39"/>
      <c r="B434" s="39"/>
      <c r="C434" s="74"/>
      <c r="D434" s="40"/>
      <c r="E434" s="41"/>
      <c r="F434" s="41"/>
      <c r="G434" s="75"/>
      <c r="H434" s="7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 x14ac:dyDescent="0.25">
      <c r="A435" s="39"/>
      <c r="B435" s="39"/>
      <c r="C435" s="74"/>
      <c r="D435" s="40"/>
      <c r="E435" s="41"/>
      <c r="F435" s="41"/>
      <c r="G435" s="75"/>
      <c r="H435" s="7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 x14ac:dyDescent="0.25">
      <c r="A436" s="39"/>
      <c r="B436" s="39"/>
      <c r="C436" s="74"/>
      <c r="D436" s="40"/>
      <c r="E436" s="41"/>
      <c r="F436" s="41"/>
      <c r="G436" s="75"/>
      <c r="H436" s="7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 x14ac:dyDescent="0.25">
      <c r="A437" s="39"/>
      <c r="B437" s="39"/>
      <c r="C437" s="74"/>
      <c r="D437" s="40"/>
      <c r="E437" s="41"/>
      <c r="F437" s="41"/>
      <c r="G437" s="75"/>
      <c r="H437" s="7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 x14ac:dyDescent="0.25">
      <c r="A438" s="39"/>
      <c r="B438" s="39"/>
      <c r="C438" s="74"/>
      <c r="D438" s="40"/>
      <c r="E438" s="41"/>
      <c r="F438" s="41"/>
      <c r="G438" s="75"/>
      <c r="H438" s="7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 x14ac:dyDescent="0.25">
      <c r="A439" s="39"/>
      <c r="B439" s="39"/>
      <c r="C439" s="74"/>
      <c r="D439" s="40"/>
      <c r="E439" s="41"/>
      <c r="F439" s="41"/>
      <c r="G439" s="75"/>
      <c r="H439" s="7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 x14ac:dyDescent="0.25">
      <c r="A440" s="39"/>
      <c r="B440" s="39"/>
      <c r="C440" s="74"/>
      <c r="D440" s="40"/>
      <c r="E440" s="41"/>
      <c r="F440" s="41"/>
      <c r="G440" s="75"/>
      <c r="H440" s="7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 x14ac:dyDescent="0.25">
      <c r="A441" s="39"/>
      <c r="B441" s="39"/>
      <c r="C441" s="74"/>
      <c r="D441" s="40"/>
      <c r="E441" s="41"/>
      <c r="F441" s="41"/>
      <c r="G441" s="75"/>
      <c r="H441" s="7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 x14ac:dyDescent="0.25">
      <c r="A442" s="39"/>
      <c r="B442" s="39"/>
      <c r="C442" s="74"/>
      <c r="D442" s="40"/>
      <c r="E442" s="41"/>
      <c r="F442" s="41"/>
      <c r="G442" s="75"/>
      <c r="H442" s="7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 x14ac:dyDescent="0.25">
      <c r="A443" s="39"/>
      <c r="B443" s="39"/>
      <c r="C443" s="74"/>
      <c r="D443" s="40"/>
      <c r="E443" s="41"/>
      <c r="F443" s="41"/>
      <c r="G443" s="75"/>
      <c r="H443" s="7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 x14ac:dyDescent="0.25">
      <c r="A444" s="39"/>
      <c r="B444" s="39"/>
      <c r="C444" s="74"/>
      <c r="D444" s="40"/>
      <c r="E444" s="41"/>
      <c r="F444" s="41"/>
      <c r="G444" s="75"/>
      <c r="H444" s="7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 x14ac:dyDescent="0.25">
      <c r="A445" s="39"/>
      <c r="B445" s="39"/>
      <c r="C445" s="74"/>
      <c r="D445" s="40"/>
      <c r="E445" s="41"/>
      <c r="F445" s="41"/>
      <c r="G445" s="75"/>
      <c r="H445" s="7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 x14ac:dyDescent="0.25">
      <c r="A446" s="39"/>
      <c r="B446" s="39"/>
      <c r="C446" s="74"/>
      <c r="D446" s="40"/>
      <c r="E446" s="41"/>
      <c r="F446" s="41"/>
      <c r="G446" s="75"/>
      <c r="H446" s="7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 x14ac:dyDescent="0.25">
      <c r="A447" s="39"/>
      <c r="B447" s="39"/>
      <c r="C447" s="74"/>
      <c r="D447" s="40"/>
      <c r="E447" s="41"/>
      <c r="F447" s="41"/>
      <c r="G447" s="75"/>
      <c r="H447" s="7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 x14ac:dyDescent="0.25">
      <c r="A448" s="39"/>
      <c r="B448" s="39"/>
      <c r="C448" s="74"/>
      <c r="D448" s="40"/>
      <c r="E448" s="41"/>
      <c r="F448" s="41"/>
      <c r="G448" s="75"/>
      <c r="H448" s="7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 x14ac:dyDescent="0.25">
      <c r="A449" s="39"/>
      <c r="B449" s="39"/>
      <c r="C449" s="74"/>
      <c r="D449" s="40"/>
      <c r="E449" s="41"/>
      <c r="F449" s="41"/>
      <c r="G449" s="75"/>
      <c r="H449" s="7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 x14ac:dyDescent="0.25">
      <c r="A450" s="39"/>
      <c r="B450" s="39"/>
      <c r="C450" s="74"/>
      <c r="D450" s="40"/>
      <c r="E450" s="41"/>
      <c r="F450" s="41"/>
      <c r="G450" s="75"/>
      <c r="H450" s="7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 x14ac:dyDescent="0.25">
      <c r="A451" s="39"/>
      <c r="B451" s="39"/>
      <c r="C451" s="74"/>
      <c r="D451" s="40"/>
      <c r="E451" s="41"/>
      <c r="F451" s="41"/>
      <c r="G451" s="75"/>
      <c r="H451" s="7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 x14ac:dyDescent="0.25">
      <c r="A452" s="39"/>
      <c r="B452" s="39"/>
      <c r="C452" s="74"/>
      <c r="D452" s="40"/>
      <c r="E452" s="41"/>
      <c r="F452" s="41"/>
      <c r="G452" s="75"/>
      <c r="H452" s="7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 x14ac:dyDescent="0.25">
      <c r="A453" s="39"/>
      <c r="B453" s="39"/>
      <c r="C453" s="74"/>
      <c r="D453" s="40"/>
      <c r="E453" s="41"/>
      <c r="F453" s="41"/>
      <c r="G453" s="75"/>
      <c r="H453" s="7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 x14ac:dyDescent="0.25">
      <c r="A454" s="39"/>
      <c r="B454" s="39"/>
      <c r="C454" s="74"/>
      <c r="D454" s="40"/>
      <c r="E454" s="41"/>
      <c r="F454" s="41"/>
      <c r="G454" s="75"/>
      <c r="H454" s="7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 x14ac:dyDescent="0.25">
      <c r="A455" s="39"/>
      <c r="B455" s="39"/>
      <c r="C455" s="74"/>
      <c r="D455" s="40"/>
      <c r="E455" s="41"/>
      <c r="F455" s="41"/>
      <c r="G455" s="75"/>
      <c r="H455" s="7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 x14ac:dyDescent="0.25">
      <c r="A456" s="39"/>
      <c r="B456" s="39"/>
      <c r="C456" s="74"/>
      <c r="D456" s="40"/>
      <c r="E456" s="41"/>
      <c r="F456" s="41"/>
      <c r="G456" s="75"/>
      <c r="H456" s="7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 x14ac:dyDescent="0.25">
      <c r="A457" s="39"/>
      <c r="B457" s="39"/>
      <c r="C457" s="74"/>
      <c r="D457" s="40"/>
      <c r="E457" s="41"/>
      <c r="F457" s="41"/>
      <c r="G457" s="75"/>
      <c r="H457" s="7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 x14ac:dyDescent="0.25">
      <c r="A458" s="39"/>
      <c r="B458" s="39"/>
      <c r="C458" s="74"/>
      <c r="D458" s="40"/>
      <c r="E458" s="41"/>
      <c r="F458" s="41"/>
      <c r="G458" s="75"/>
      <c r="H458" s="7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 x14ac:dyDescent="0.25">
      <c r="A459" s="39"/>
      <c r="B459" s="39"/>
      <c r="C459" s="74"/>
      <c r="D459" s="40"/>
      <c r="E459" s="41"/>
      <c r="F459" s="41"/>
      <c r="G459" s="75"/>
      <c r="H459" s="7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 x14ac:dyDescent="0.25">
      <c r="A460" s="39"/>
      <c r="B460" s="39"/>
      <c r="C460" s="74"/>
      <c r="D460" s="40"/>
      <c r="E460" s="41"/>
      <c r="F460" s="41"/>
      <c r="G460" s="75"/>
      <c r="H460" s="7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 x14ac:dyDescent="0.25">
      <c r="A461" s="39"/>
      <c r="B461" s="39"/>
      <c r="C461" s="74"/>
      <c r="D461" s="40"/>
      <c r="E461" s="41"/>
      <c r="F461" s="41"/>
      <c r="G461" s="75"/>
      <c r="H461" s="7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 x14ac:dyDescent="0.25">
      <c r="A462" s="39"/>
      <c r="B462" s="39"/>
      <c r="C462" s="74"/>
      <c r="D462" s="40"/>
      <c r="E462" s="41"/>
      <c r="F462" s="41"/>
      <c r="G462" s="75"/>
      <c r="H462" s="7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 x14ac:dyDescent="0.25">
      <c r="A463" s="39"/>
      <c r="B463" s="39"/>
      <c r="C463" s="74"/>
      <c r="D463" s="40"/>
      <c r="E463" s="41"/>
      <c r="F463" s="41"/>
      <c r="G463" s="75"/>
      <c r="H463" s="7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 x14ac:dyDescent="0.25">
      <c r="A464" s="39"/>
      <c r="B464" s="39"/>
      <c r="C464" s="74"/>
      <c r="D464" s="40"/>
      <c r="E464" s="41"/>
      <c r="F464" s="41"/>
      <c r="G464" s="75"/>
      <c r="H464" s="7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 x14ac:dyDescent="0.25">
      <c r="A465" s="39"/>
      <c r="B465" s="39"/>
      <c r="C465" s="74"/>
      <c r="D465" s="40"/>
      <c r="E465" s="41"/>
      <c r="F465" s="41"/>
      <c r="G465" s="75"/>
      <c r="H465" s="7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 x14ac:dyDescent="0.25">
      <c r="A466" s="39"/>
      <c r="B466" s="39"/>
      <c r="C466" s="74"/>
      <c r="D466" s="40"/>
      <c r="E466" s="41"/>
      <c r="F466" s="41"/>
      <c r="G466" s="75"/>
      <c r="H466" s="7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 x14ac:dyDescent="0.25">
      <c r="A467" s="39"/>
      <c r="B467" s="39"/>
      <c r="C467" s="74"/>
      <c r="D467" s="40"/>
      <c r="E467" s="41"/>
      <c r="F467" s="41"/>
      <c r="G467" s="75"/>
      <c r="H467" s="7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 x14ac:dyDescent="0.25">
      <c r="A468" s="39"/>
      <c r="B468" s="39"/>
      <c r="C468" s="74"/>
      <c r="D468" s="40"/>
      <c r="E468" s="41"/>
      <c r="F468" s="41"/>
      <c r="G468" s="75"/>
      <c r="H468" s="7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 x14ac:dyDescent="0.25">
      <c r="A469" s="39"/>
      <c r="B469" s="39"/>
      <c r="C469" s="74"/>
      <c r="D469" s="40"/>
      <c r="E469" s="41"/>
      <c r="F469" s="41"/>
      <c r="G469" s="75"/>
      <c r="H469" s="7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 x14ac:dyDescent="0.25">
      <c r="A470" s="39"/>
      <c r="B470" s="39"/>
      <c r="C470" s="74"/>
      <c r="D470" s="40"/>
      <c r="E470" s="41"/>
      <c r="F470" s="41"/>
      <c r="G470" s="75"/>
      <c r="H470" s="7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 x14ac:dyDescent="0.25">
      <c r="A471" s="39"/>
      <c r="B471" s="39"/>
      <c r="C471" s="74"/>
      <c r="D471" s="40"/>
      <c r="E471" s="41"/>
      <c r="F471" s="41"/>
      <c r="G471" s="75"/>
      <c r="H471" s="7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 x14ac:dyDescent="0.25">
      <c r="A472" s="39"/>
      <c r="B472" s="39"/>
      <c r="C472" s="74"/>
      <c r="D472" s="40"/>
      <c r="E472" s="41"/>
      <c r="F472" s="41"/>
      <c r="G472" s="75"/>
      <c r="H472" s="7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 x14ac:dyDescent="0.25">
      <c r="A473" s="39"/>
      <c r="B473" s="39"/>
      <c r="C473" s="74"/>
      <c r="D473" s="40"/>
      <c r="E473" s="41"/>
      <c r="F473" s="41"/>
      <c r="G473" s="75"/>
      <c r="H473" s="7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 x14ac:dyDescent="0.25">
      <c r="A474" s="39"/>
      <c r="B474" s="39"/>
      <c r="C474" s="74"/>
      <c r="D474" s="40"/>
      <c r="E474" s="41"/>
      <c r="F474" s="41"/>
      <c r="G474" s="75"/>
      <c r="H474" s="7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 x14ac:dyDescent="0.25">
      <c r="A475" s="39"/>
      <c r="B475" s="39"/>
      <c r="C475" s="74"/>
      <c r="D475" s="40"/>
      <c r="E475" s="41"/>
      <c r="F475" s="41"/>
      <c r="G475" s="75"/>
      <c r="H475" s="7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 x14ac:dyDescent="0.25">
      <c r="A476" s="39"/>
      <c r="B476" s="39"/>
      <c r="C476" s="74"/>
      <c r="D476" s="40"/>
      <c r="E476" s="41"/>
      <c r="F476" s="41"/>
      <c r="G476" s="75"/>
      <c r="H476" s="7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 x14ac:dyDescent="0.25">
      <c r="A477" s="39"/>
      <c r="B477" s="39"/>
      <c r="C477" s="74"/>
      <c r="D477" s="40"/>
      <c r="E477" s="41"/>
      <c r="F477" s="41"/>
      <c r="G477" s="75"/>
      <c r="H477" s="7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 x14ac:dyDescent="0.25">
      <c r="A478" s="39"/>
      <c r="B478" s="39"/>
      <c r="C478" s="74"/>
      <c r="D478" s="40"/>
      <c r="E478" s="41"/>
      <c r="F478" s="41"/>
      <c r="G478" s="75"/>
      <c r="H478" s="7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 x14ac:dyDescent="0.25">
      <c r="A479" s="39"/>
      <c r="B479" s="39"/>
      <c r="C479" s="74"/>
      <c r="D479" s="40"/>
      <c r="E479" s="41"/>
      <c r="F479" s="41"/>
      <c r="G479" s="75"/>
      <c r="H479" s="7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 x14ac:dyDescent="0.25">
      <c r="A480" s="39"/>
      <c r="B480" s="39"/>
      <c r="C480" s="74"/>
      <c r="D480" s="40"/>
      <c r="E480" s="41"/>
      <c r="F480" s="41"/>
      <c r="G480" s="75"/>
      <c r="H480" s="7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 x14ac:dyDescent="0.25">
      <c r="A481" s="39"/>
      <c r="B481" s="39"/>
      <c r="C481" s="74"/>
      <c r="D481" s="40"/>
      <c r="E481" s="41"/>
      <c r="F481" s="41"/>
      <c r="G481" s="75"/>
      <c r="H481" s="7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 x14ac:dyDescent="0.25">
      <c r="A482" s="39"/>
      <c r="B482" s="39"/>
      <c r="C482" s="74"/>
      <c r="D482" s="40"/>
      <c r="E482" s="41"/>
      <c r="F482" s="41"/>
      <c r="G482" s="75"/>
      <c r="H482" s="7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 x14ac:dyDescent="0.25">
      <c r="A483" s="39"/>
      <c r="B483" s="39"/>
      <c r="C483" s="74"/>
      <c r="D483" s="40"/>
      <c r="E483" s="41"/>
      <c r="F483" s="41"/>
      <c r="G483" s="75"/>
      <c r="H483" s="7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 x14ac:dyDescent="0.25">
      <c r="A484" s="39"/>
      <c r="B484" s="39"/>
      <c r="C484" s="74"/>
      <c r="D484" s="40"/>
      <c r="E484" s="41"/>
      <c r="F484" s="41"/>
      <c r="G484" s="75"/>
      <c r="H484" s="7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 x14ac:dyDescent="0.25">
      <c r="A485" s="39"/>
      <c r="B485" s="39"/>
      <c r="C485" s="74"/>
      <c r="D485" s="40"/>
      <c r="E485" s="41"/>
      <c r="F485" s="41"/>
      <c r="G485" s="75"/>
      <c r="H485" s="7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 x14ac:dyDescent="0.25">
      <c r="A486" s="39"/>
      <c r="B486" s="39"/>
      <c r="C486" s="74"/>
      <c r="D486" s="40"/>
      <c r="E486" s="41"/>
      <c r="F486" s="41"/>
      <c r="G486" s="75"/>
      <c r="H486" s="7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 x14ac:dyDescent="0.25">
      <c r="A487" s="39"/>
      <c r="B487" s="39"/>
      <c r="C487" s="74"/>
      <c r="D487" s="40"/>
      <c r="E487" s="41"/>
      <c r="F487" s="41"/>
      <c r="G487" s="75"/>
      <c r="H487" s="7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 x14ac:dyDescent="0.25">
      <c r="A488" s="39"/>
      <c r="B488" s="39"/>
      <c r="C488" s="74"/>
      <c r="D488" s="40"/>
      <c r="E488" s="41"/>
      <c r="F488" s="41"/>
      <c r="G488" s="75"/>
      <c r="H488" s="7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 x14ac:dyDescent="0.25">
      <c r="A489" s="39"/>
      <c r="B489" s="39"/>
      <c r="C489" s="74"/>
      <c r="D489" s="40"/>
      <c r="E489" s="41"/>
      <c r="F489" s="41"/>
      <c r="G489" s="75"/>
      <c r="H489" s="7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 x14ac:dyDescent="0.25">
      <c r="A490" s="39"/>
      <c r="B490" s="39"/>
      <c r="C490" s="74"/>
      <c r="D490" s="40"/>
      <c r="E490" s="41"/>
      <c r="F490" s="41"/>
      <c r="G490" s="75"/>
      <c r="H490" s="7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 x14ac:dyDescent="0.25">
      <c r="A491" s="39"/>
      <c r="B491" s="39"/>
      <c r="C491" s="74"/>
      <c r="D491" s="40"/>
      <c r="E491" s="41"/>
      <c r="F491" s="41"/>
      <c r="G491" s="75"/>
      <c r="H491" s="7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 x14ac:dyDescent="0.25">
      <c r="A492" s="39"/>
      <c r="B492" s="39"/>
      <c r="C492" s="74"/>
      <c r="D492" s="40"/>
      <c r="E492" s="41"/>
      <c r="F492" s="41"/>
      <c r="G492" s="75"/>
      <c r="H492" s="7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 x14ac:dyDescent="0.25">
      <c r="A493" s="39"/>
      <c r="B493" s="39"/>
      <c r="C493" s="74"/>
      <c r="D493" s="40"/>
      <c r="E493" s="41"/>
      <c r="F493" s="41"/>
      <c r="G493" s="75"/>
      <c r="H493" s="7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 x14ac:dyDescent="0.25">
      <c r="A494" s="39"/>
      <c r="B494" s="39"/>
      <c r="C494" s="74"/>
      <c r="D494" s="40"/>
      <c r="E494" s="41"/>
      <c r="F494" s="41"/>
      <c r="G494" s="75"/>
      <c r="H494" s="7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 x14ac:dyDescent="0.25">
      <c r="A495" s="39"/>
      <c r="B495" s="39"/>
      <c r="C495" s="74"/>
      <c r="D495" s="40"/>
      <c r="E495" s="41"/>
      <c r="F495" s="41"/>
      <c r="G495" s="75"/>
      <c r="H495" s="7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 x14ac:dyDescent="0.25">
      <c r="A496" s="39"/>
      <c r="B496" s="39"/>
      <c r="C496" s="74"/>
      <c r="D496" s="40"/>
      <c r="E496" s="41"/>
      <c r="F496" s="41"/>
      <c r="G496" s="75"/>
      <c r="H496" s="7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 x14ac:dyDescent="0.25">
      <c r="A497" s="39"/>
      <c r="B497" s="39"/>
      <c r="C497" s="74"/>
      <c r="D497" s="40"/>
      <c r="E497" s="41"/>
      <c r="F497" s="41"/>
      <c r="G497" s="75"/>
      <c r="H497" s="7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 x14ac:dyDescent="0.25">
      <c r="A498" s="39"/>
      <c r="B498" s="39"/>
      <c r="C498" s="74"/>
      <c r="D498" s="40"/>
      <c r="E498" s="41"/>
      <c r="F498" s="41"/>
      <c r="G498" s="75"/>
      <c r="H498" s="7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 x14ac:dyDescent="0.25">
      <c r="A499" s="39"/>
      <c r="B499" s="39"/>
      <c r="C499" s="74"/>
      <c r="D499" s="40"/>
      <c r="E499" s="41"/>
      <c r="F499" s="41"/>
      <c r="G499" s="75"/>
      <c r="H499" s="7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 x14ac:dyDescent="0.25">
      <c r="A500" s="39"/>
      <c r="B500" s="39"/>
      <c r="C500" s="74"/>
      <c r="D500" s="40"/>
      <c r="E500" s="41"/>
      <c r="F500" s="41"/>
      <c r="G500" s="75"/>
      <c r="H500" s="7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 x14ac:dyDescent="0.25">
      <c r="A501" s="39"/>
      <c r="B501" s="39"/>
      <c r="C501" s="74"/>
      <c r="D501" s="40"/>
      <c r="E501" s="41"/>
      <c r="F501" s="41"/>
      <c r="G501" s="75"/>
      <c r="H501" s="7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 x14ac:dyDescent="0.25">
      <c r="A502" s="39"/>
      <c r="B502" s="39"/>
      <c r="C502" s="74"/>
      <c r="D502" s="40"/>
      <c r="E502" s="41"/>
      <c r="F502" s="41"/>
      <c r="G502" s="75"/>
      <c r="H502" s="7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 x14ac:dyDescent="0.25">
      <c r="A503" s="39"/>
      <c r="B503" s="39"/>
      <c r="C503" s="74"/>
      <c r="D503" s="40"/>
      <c r="E503" s="41"/>
      <c r="F503" s="41"/>
      <c r="G503" s="75"/>
      <c r="H503" s="7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 x14ac:dyDescent="0.25">
      <c r="A504" s="39"/>
      <c r="B504" s="39"/>
      <c r="C504" s="74"/>
      <c r="D504" s="40"/>
      <c r="E504" s="41"/>
      <c r="F504" s="41"/>
      <c r="G504" s="75"/>
      <c r="H504" s="7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 x14ac:dyDescent="0.25">
      <c r="A505" s="39"/>
      <c r="B505" s="39"/>
      <c r="C505" s="74"/>
      <c r="D505" s="40"/>
      <c r="E505" s="41"/>
      <c r="F505" s="41"/>
      <c r="G505" s="75"/>
      <c r="H505" s="7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 x14ac:dyDescent="0.25">
      <c r="A506" s="39"/>
      <c r="B506" s="39"/>
      <c r="C506" s="74"/>
      <c r="D506" s="40"/>
      <c r="E506" s="41"/>
      <c r="F506" s="41"/>
      <c r="G506" s="75"/>
      <c r="H506" s="7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 x14ac:dyDescent="0.25">
      <c r="A507" s="39"/>
      <c r="B507" s="39"/>
      <c r="C507" s="74"/>
      <c r="D507" s="40"/>
      <c r="E507" s="41"/>
      <c r="F507" s="41"/>
      <c r="G507" s="75"/>
      <c r="H507" s="7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 x14ac:dyDescent="0.25">
      <c r="A508" s="39"/>
      <c r="B508" s="39"/>
      <c r="C508" s="74"/>
      <c r="D508" s="40"/>
      <c r="E508" s="41"/>
      <c r="F508" s="41"/>
      <c r="G508" s="75"/>
      <c r="H508" s="7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 x14ac:dyDescent="0.25">
      <c r="A509" s="39"/>
      <c r="B509" s="39"/>
      <c r="C509" s="74"/>
      <c r="D509" s="40"/>
      <c r="E509" s="41"/>
      <c r="F509" s="41"/>
      <c r="G509" s="75"/>
      <c r="H509" s="7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 x14ac:dyDescent="0.25">
      <c r="A510" s="39"/>
      <c r="B510" s="39"/>
      <c r="C510" s="74"/>
      <c r="D510" s="40"/>
      <c r="E510" s="41"/>
      <c r="F510" s="41"/>
      <c r="G510" s="75"/>
      <c r="H510" s="7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 x14ac:dyDescent="0.25">
      <c r="A511" s="39"/>
      <c r="B511" s="39"/>
      <c r="C511" s="74"/>
      <c r="D511" s="40"/>
      <c r="E511" s="41"/>
      <c r="F511" s="41"/>
      <c r="G511" s="75"/>
      <c r="H511" s="7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 x14ac:dyDescent="0.25">
      <c r="A512" s="39"/>
      <c r="B512" s="39"/>
      <c r="C512" s="74"/>
      <c r="D512" s="40"/>
      <c r="E512" s="41"/>
      <c r="F512" s="41"/>
      <c r="G512" s="75"/>
      <c r="H512" s="7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 x14ac:dyDescent="0.25">
      <c r="A513" s="39"/>
      <c r="B513" s="39"/>
      <c r="C513" s="74"/>
      <c r="D513" s="40"/>
      <c r="E513" s="41"/>
      <c r="F513" s="41"/>
      <c r="G513" s="75"/>
      <c r="H513" s="7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 x14ac:dyDescent="0.25">
      <c r="A514" s="39"/>
      <c r="B514" s="39"/>
      <c r="C514" s="74"/>
      <c r="D514" s="40"/>
      <c r="E514" s="41"/>
      <c r="F514" s="41"/>
      <c r="G514" s="75"/>
      <c r="H514" s="7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 x14ac:dyDescent="0.25">
      <c r="A515" s="39"/>
      <c r="B515" s="39"/>
      <c r="C515" s="74"/>
      <c r="D515" s="40"/>
      <c r="E515" s="41"/>
      <c r="F515" s="41"/>
      <c r="G515" s="75"/>
      <c r="H515" s="7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 x14ac:dyDescent="0.25">
      <c r="A516" s="39"/>
      <c r="B516" s="39"/>
      <c r="C516" s="74"/>
      <c r="D516" s="40"/>
      <c r="E516" s="41"/>
      <c r="F516" s="41"/>
      <c r="G516" s="75"/>
      <c r="H516" s="7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 x14ac:dyDescent="0.25">
      <c r="A517" s="39"/>
      <c r="B517" s="39"/>
      <c r="C517" s="74"/>
      <c r="D517" s="40"/>
      <c r="E517" s="41"/>
      <c r="F517" s="41"/>
      <c r="G517" s="75"/>
      <c r="H517" s="7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 x14ac:dyDescent="0.25">
      <c r="A518" s="39"/>
      <c r="B518" s="39"/>
      <c r="C518" s="74"/>
      <c r="D518" s="40"/>
      <c r="E518" s="41"/>
      <c r="F518" s="41"/>
      <c r="G518" s="75"/>
      <c r="H518" s="7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 x14ac:dyDescent="0.25">
      <c r="A519" s="39"/>
      <c r="B519" s="39"/>
      <c r="C519" s="74"/>
      <c r="D519" s="40"/>
      <c r="E519" s="41"/>
      <c r="F519" s="41"/>
      <c r="G519" s="75"/>
      <c r="H519" s="7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 x14ac:dyDescent="0.25">
      <c r="A520" s="39"/>
      <c r="B520" s="39"/>
      <c r="C520" s="74"/>
      <c r="D520" s="40"/>
      <c r="E520" s="41"/>
      <c r="F520" s="41"/>
      <c r="G520" s="75"/>
      <c r="H520" s="7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 x14ac:dyDescent="0.25">
      <c r="A521" s="39"/>
      <c r="B521" s="39"/>
      <c r="C521" s="74"/>
      <c r="D521" s="40"/>
      <c r="E521" s="41"/>
      <c r="F521" s="41"/>
      <c r="G521" s="75"/>
      <c r="H521" s="7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 x14ac:dyDescent="0.25">
      <c r="A522" s="39"/>
      <c r="B522" s="39"/>
      <c r="C522" s="74"/>
      <c r="D522" s="40"/>
      <c r="E522" s="41"/>
      <c r="F522" s="41"/>
      <c r="G522" s="75"/>
      <c r="H522" s="7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 x14ac:dyDescent="0.25">
      <c r="A523" s="39"/>
      <c r="B523" s="39"/>
      <c r="C523" s="74"/>
      <c r="D523" s="40"/>
      <c r="E523" s="41"/>
      <c r="F523" s="41"/>
      <c r="G523" s="75"/>
      <c r="H523" s="7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 x14ac:dyDescent="0.25">
      <c r="A524" s="39"/>
      <c r="B524" s="39"/>
      <c r="C524" s="74"/>
      <c r="D524" s="40"/>
      <c r="E524" s="41"/>
      <c r="F524" s="41"/>
      <c r="G524" s="75"/>
      <c r="H524" s="7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 x14ac:dyDescent="0.25">
      <c r="A525" s="39"/>
      <c r="B525" s="39"/>
      <c r="C525" s="74"/>
      <c r="D525" s="40"/>
      <c r="E525" s="41"/>
      <c r="F525" s="41"/>
      <c r="G525" s="75"/>
      <c r="H525" s="7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 x14ac:dyDescent="0.25">
      <c r="A526" s="39"/>
      <c r="B526" s="39"/>
      <c r="C526" s="74"/>
      <c r="D526" s="40"/>
      <c r="E526" s="41"/>
      <c r="F526" s="41"/>
      <c r="G526" s="75"/>
      <c r="H526" s="7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 x14ac:dyDescent="0.25">
      <c r="A527" s="39"/>
      <c r="B527" s="39"/>
      <c r="C527" s="74"/>
      <c r="D527" s="40"/>
      <c r="E527" s="41"/>
      <c r="F527" s="41"/>
      <c r="G527" s="75"/>
      <c r="H527" s="7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 x14ac:dyDescent="0.25">
      <c r="A528" s="39"/>
      <c r="B528" s="39"/>
      <c r="C528" s="74"/>
      <c r="D528" s="40"/>
      <c r="E528" s="41"/>
      <c r="F528" s="41"/>
      <c r="G528" s="75"/>
      <c r="H528" s="7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 x14ac:dyDescent="0.25">
      <c r="A529" s="39"/>
      <c r="B529" s="39"/>
      <c r="C529" s="74"/>
      <c r="D529" s="40"/>
      <c r="E529" s="41"/>
      <c r="F529" s="41"/>
      <c r="G529" s="75"/>
      <c r="H529" s="7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 x14ac:dyDescent="0.25">
      <c r="A530" s="39"/>
      <c r="B530" s="39"/>
      <c r="C530" s="74"/>
      <c r="D530" s="40"/>
      <c r="E530" s="41"/>
      <c r="F530" s="41"/>
      <c r="G530" s="75"/>
      <c r="H530" s="7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 x14ac:dyDescent="0.25">
      <c r="A531" s="39"/>
      <c r="B531" s="39"/>
      <c r="C531" s="74"/>
      <c r="D531" s="40"/>
      <c r="E531" s="41"/>
      <c r="F531" s="41"/>
      <c r="G531" s="75"/>
      <c r="H531" s="7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 x14ac:dyDescent="0.25">
      <c r="A532" s="39"/>
      <c r="B532" s="39"/>
      <c r="C532" s="74"/>
      <c r="D532" s="40"/>
      <c r="E532" s="41"/>
      <c r="F532" s="41"/>
      <c r="G532" s="75"/>
      <c r="H532" s="7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 x14ac:dyDescent="0.25">
      <c r="A533" s="39"/>
      <c r="B533" s="39"/>
      <c r="C533" s="74"/>
      <c r="D533" s="40"/>
      <c r="E533" s="41"/>
      <c r="F533" s="41"/>
      <c r="G533" s="75"/>
      <c r="H533" s="7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 x14ac:dyDescent="0.25">
      <c r="A534" s="39"/>
      <c r="B534" s="39"/>
      <c r="C534" s="74"/>
      <c r="D534" s="40"/>
      <c r="E534" s="41"/>
      <c r="F534" s="41"/>
      <c r="G534" s="75"/>
      <c r="H534" s="7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 x14ac:dyDescent="0.25">
      <c r="A535" s="39"/>
      <c r="B535" s="39"/>
      <c r="C535" s="74"/>
      <c r="D535" s="40"/>
      <c r="E535" s="41"/>
      <c r="F535" s="41"/>
      <c r="G535" s="75"/>
      <c r="H535" s="7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 x14ac:dyDescent="0.25">
      <c r="A536" s="39"/>
      <c r="B536" s="39"/>
      <c r="C536" s="74"/>
      <c r="D536" s="40"/>
      <c r="E536" s="41"/>
      <c r="F536" s="41"/>
      <c r="G536" s="75"/>
      <c r="H536" s="7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 x14ac:dyDescent="0.25">
      <c r="A537" s="39"/>
      <c r="B537" s="39"/>
      <c r="C537" s="74"/>
      <c r="D537" s="40"/>
      <c r="E537" s="41"/>
      <c r="F537" s="41"/>
      <c r="G537" s="75"/>
      <c r="H537" s="7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 x14ac:dyDescent="0.25">
      <c r="A538" s="39"/>
      <c r="B538" s="39"/>
      <c r="C538" s="74"/>
      <c r="D538" s="40"/>
      <c r="E538" s="41"/>
      <c r="F538" s="41"/>
      <c r="G538" s="75"/>
      <c r="H538" s="7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 x14ac:dyDescent="0.25">
      <c r="A539" s="39"/>
      <c r="B539" s="39"/>
      <c r="C539" s="74"/>
      <c r="D539" s="40"/>
      <c r="E539" s="41"/>
      <c r="F539" s="41"/>
      <c r="G539" s="75"/>
      <c r="H539" s="7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 x14ac:dyDescent="0.25">
      <c r="A540" s="39"/>
      <c r="B540" s="39"/>
      <c r="C540" s="74"/>
      <c r="D540" s="40"/>
      <c r="E540" s="41"/>
      <c r="F540" s="41"/>
      <c r="G540" s="75"/>
      <c r="H540" s="7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 x14ac:dyDescent="0.25">
      <c r="A541" s="39"/>
      <c r="B541" s="39"/>
      <c r="C541" s="74"/>
      <c r="D541" s="40"/>
      <c r="E541" s="41"/>
      <c r="F541" s="41"/>
      <c r="G541" s="75"/>
      <c r="H541" s="7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 x14ac:dyDescent="0.25">
      <c r="A542" s="39"/>
      <c r="B542" s="39"/>
      <c r="C542" s="74"/>
      <c r="D542" s="40"/>
      <c r="E542" s="41"/>
      <c r="F542" s="41"/>
      <c r="G542" s="75"/>
      <c r="H542" s="7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 x14ac:dyDescent="0.25">
      <c r="A543" s="39"/>
      <c r="B543" s="39"/>
      <c r="C543" s="74"/>
      <c r="D543" s="40"/>
      <c r="E543" s="41"/>
      <c r="F543" s="41"/>
      <c r="G543" s="75"/>
      <c r="H543" s="7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 x14ac:dyDescent="0.25">
      <c r="A544" s="39"/>
      <c r="B544" s="39"/>
      <c r="C544" s="74"/>
      <c r="D544" s="40"/>
      <c r="E544" s="41"/>
      <c r="F544" s="41"/>
      <c r="G544" s="75"/>
      <c r="H544" s="7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 x14ac:dyDescent="0.25">
      <c r="A545" s="39"/>
      <c r="B545" s="39"/>
      <c r="C545" s="74"/>
      <c r="D545" s="40"/>
      <c r="E545" s="41"/>
      <c r="F545" s="41"/>
      <c r="G545" s="75"/>
      <c r="H545" s="7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 x14ac:dyDescent="0.25">
      <c r="A546" s="39"/>
      <c r="B546" s="39"/>
      <c r="C546" s="74"/>
      <c r="D546" s="40"/>
      <c r="E546" s="41"/>
      <c r="F546" s="41"/>
      <c r="G546" s="75"/>
      <c r="H546" s="7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 x14ac:dyDescent="0.25">
      <c r="A547" s="39"/>
      <c r="B547" s="39"/>
      <c r="C547" s="74"/>
      <c r="D547" s="40"/>
      <c r="E547" s="41"/>
      <c r="F547" s="41"/>
      <c r="G547" s="75"/>
      <c r="H547" s="7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 x14ac:dyDescent="0.25">
      <c r="A548" s="39"/>
      <c r="B548" s="39"/>
      <c r="C548" s="74"/>
      <c r="D548" s="40"/>
      <c r="E548" s="41"/>
      <c r="F548" s="41"/>
      <c r="G548" s="75"/>
      <c r="H548" s="7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 x14ac:dyDescent="0.25">
      <c r="A549" s="39"/>
      <c r="B549" s="39"/>
      <c r="C549" s="74"/>
      <c r="D549" s="40"/>
      <c r="E549" s="41"/>
      <c r="F549" s="41"/>
      <c r="G549" s="75"/>
      <c r="H549" s="7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 x14ac:dyDescent="0.25">
      <c r="A550" s="39"/>
      <c r="B550" s="39"/>
      <c r="C550" s="74"/>
      <c r="D550" s="40"/>
      <c r="E550" s="41"/>
      <c r="F550" s="41"/>
      <c r="G550" s="75"/>
      <c r="H550" s="7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 x14ac:dyDescent="0.25">
      <c r="A551" s="39"/>
      <c r="B551" s="39"/>
      <c r="C551" s="74"/>
      <c r="D551" s="40"/>
      <c r="E551" s="41"/>
      <c r="F551" s="41"/>
      <c r="G551" s="75"/>
      <c r="H551" s="7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 x14ac:dyDescent="0.25">
      <c r="A552" s="39"/>
      <c r="B552" s="39"/>
      <c r="C552" s="74"/>
      <c r="D552" s="40"/>
      <c r="E552" s="41"/>
      <c r="F552" s="41"/>
      <c r="G552" s="75"/>
      <c r="H552" s="7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 x14ac:dyDescent="0.25">
      <c r="A553" s="39"/>
      <c r="B553" s="39"/>
      <c r="C553" s="74"/>
      <c r="D553" s="40"/>
      <c r="E553" s="41"/>
      <c r="F553" s="41"/>
      <c r="G553" s="75"/>
      <c r="H553" s="7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 x14ac:dyDescent="0.25">
      <c r="A554" s="39"/>
      <c r="B554" s="39"/>
      <c r="C554" s="74"/>
      <c r="D554" s="40"/>
      <c r="E554" s="41"/>
      <c r="F554" s="41"/>
      <c r="G554" s="75"/>
      <c r="H554" s="7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 x14ac:dyDescent="0.25">
      <c r="A555" s="39"/>
      <c r="B555" s="39"/>
      <c r="C555" s="74"/>
      <c r="D555" s="40"/>
      <c r="E555" s="41"/>
      <c r="F555" s="41"/>
      <c r="G555" s="75"/>
      <c r="H555" s="7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 x14ac:dyDescent="0.25">
      <c r="A556" s="39"/>
      <c r="B556" s="39"/>
      <c r="C556" s="74"/>
      <c r="D556" s="40"/>
      <c r="E556" s="41"/>
      <c r="F556" s="41"/>
      <c r="G556" s="75"/>
      <c r="H556" s="7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 x14ac:dyDescent="0.25">
      <c r="A557" s="39"/>
      <c r="B557" s="39"/>
      <c r="C557" s="74"/>
      <c r="D557" s="40"/>
      <c r="E557" s="41"/>
      <c r="F557" s="41"/>
      <c r="G557" s="75"/>
      <c r="H557" s="7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 x14ac:dyDescent="0.25">
      <c r="A558" s="39"/>
      <c r="B558" s="39"/>
      <c r="C558" s="74"/>
      <c r="D558" s="40"/>
      <c r="E558" s="41"/>
      <c r="F558" s="41"/>
      <c r="G558" s="75"/>
      <c r="H558" s="7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 x14ac:dyDescent="0.25">
      <c r="A559" s="39"/>
      <c r="B559" s="39"/>
      <c r="C559" s="74"/>
      <c r="D559" s="40"/>
      <c r="E559" s="41"/>
      <c r="F559" s="41"/>
      <c r="G559" s="75"/>
      <c r="H559" s="7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 x14ac:dyDescent="0.25">
      <c r="A560" s="39"/>
      <c r="B560" s="39"/>
      <c r="C560" s="74"/>
      <c r="D560" s="40"/>
      <c r="E560" s="41"/>
      <c r="F560" s="41"/>
      <c r="G560" s="75"/>
      <c r="H560" s="7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 x14ac:dyDescent="0.25">
      <c r="A561" s="39"/>
      <c r="B561" s="39"/>
      <c r="C561" s="74"/>
      <c r="D561" s="40"/>
      <c r="E561" s="41"/>
      <c r="F561" s="41"/>
      <c r="G561" s="75"/>
      <c r="H561" s="7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 x14ac:dyDescent="0.25">
      <c r="A562" s="39"/>
      <c r="B562" s="39"/>
      <c r="C562" s="74"/>
      <c r="D562" s="40"/>
      <c r="E562" s="41"/>
      <c r="F562" s="41"/>
      <c r="G562" s="75"/>
      <c r="H562" s="7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 x14ac:dyDescent="0.25">
      <c r="A563" s="39"/>
      <c r="B563" s="39"/>
      <c r="C563" s="74"/>
      <c r="D563" s="40"/>
      <c r="E563" s="41"/>
      <c r="F563" s="41"/>
      <c r="G563" s="75"/>
      <c r="H563" s="7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 x14ac:dyDescent="0.25">
      <c r="A564" s="39"/>
      <c r="B564" s="39"/>
      <c r="C564" s="74"/>
      <c r="D564" s="40"/>
      <c r="E564" s="41"/>
      <c r="F564" s="41"/>
      <c r="G564" s="75"/>
      <c r="H564" s="7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 x14ac:dyDescent="0.25">
      <c r="A565" s="39"/>
      <c r="B565" s="39"/>
      <c r="C565" s="74"/>
      <c r="D565" s="40"/>
      <c r="E565" s="41"/>
      <c r="F565" s="41"/>
      <c r="G565" s="75"/>
      <c r="H565" s="7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 x14ac:dyDescent="0.25">
      <c r="A566" s="39"/>
      <c r="B566" s="39"/>
      <c r="C566" s="74"/>
      <c r="D566" s="40"/>
      <c r="E566" s="41"/>
      <c r="F566" s="41"/>
      <c r="G566" s="75"/>
      <c r="H566" s="7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 x14ac:dyDescent="0.25">
      <c r="A567" s="39"/>
      <c r="B567" s="39"/>
      <c r="C567" s="74"/>
      <c r="D567" s="40"/>
      <c r="E567" s="41"/>
      <c r="F567" s="41"/>
      <c r="G567" s="75"/>
      <c r="H567" s="7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 x14ac:dyDescent="0.25">
      <c r="A568" s="39"/>
      <c r="B568" s="39"/>
      <c r="C568" s="74"/>
      <c r="D568" s="40"/>
      <c r="E568" s="41"/>
      <c r="F568" s="41"/>
      <c r="G568" s="75"/>
      <c r="H568" s="7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 x14ac:dyDescent="0.25">
      <c r="A569" s="39"/>
      <c r="B569" s="39"/>
      <c r="C569" s="74"/>
      <c r="D569" s="40"/>
      <c r="E569" s="41"/>
      <c r="F569" s="41"/>
      <c r="G569" s="75"/>
      <c r="H569" s="7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 x14ac:dyDescent="0.25">
      <c r="A570" s="39"/>
      <c r="B570" s="39"/>
      <c r="C570" s="74"/>
      <c r="D570" s="40"/>
      <c r="E570" s="41"/>
      <c r="F570" s="41"/>
      <c r="G570" s="75"/>
      <c r="H570" s="7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 x14ac:dyDescent="0.25">
      <c r="A571" s="39"/>
      <c r="B571" s="39"/>
      <c r="C571" s="74"/>
      <c r="D571" s="40"/>
      <c r="E571" s="41"/>
      <c r="F571" s="41"/>
      <c r="G571" s="75"/>
      <c r="H571" s="7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 x14ac:dyDescent="0.25">
      <c r="A572" s="39"/>
      <c r="B572" s="39"/>
      <c r="C572" s="74"/>
      <c r="D572" s="40"/>
      <c r="E572" s="41"/>
      <c r="F572" s="41"/>
      <c r="G572" s="75"/>
      <c r="H572" s="7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 x14ac:dyDescent="0.25">
      <c r="A573" s="39"/>
      <c r="B573" s="39"/>
      <c r="C573" s="74"/>
      <c r="D573" s="40"/>
      <c r="E573" s="41"/>
      <c r="F573" s="41"/>
      <c r="G573" s="75"/>
      <c r="H573" s="7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 x14ac:dyDescent="0.25">
      <c r="A574" s="39"/>
      <c r="B574" s="39"/>
      <c r="C574" s="74"/>
      <c r="D574" s="40"/>
      <c r="E574" s="41"/>
      <c r="F574" s="41"/>
      <c r="G574" s="75"/>
      <c r="H574" s="7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 x14ac:dyDescent="0.25">
      <c r="A575" s="39"/>
      <c r="B575" s="39"/>
      <c r="C575" s="74"/>
      <c r="D575" s="40"/>
      <c r="E575" s="41"/>
      <c r="F575" s="41"/>
      <c r="G575" s="75"/>
      <c r="H575" s="7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 x14ac:dyDescent="0.25">
      <c r="A576" s="39"/>
      <c r="B576" s="39"/>
      <c r="C576" s="74"/>
      <c r="D576" s="40"/>
      <c r="E576" s="41"/>
      <c r="F576" s="41"/>
      <c r="G576" s="75"/>
      <c r="H576" s="7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 x14ac:dyDescent="0.25">
      <c r="A577" s="39"/>
      <c r="B577" s="39"/>
      <c r="C577" s="74"/>
      <c r="D577" s="40"/>
      <c r="E577" s="41"/>
      <c r="F577" s="41"/>
      <c r="G577" s="75"/>
      <c r="H577" s="7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 x14ac:dyDescent="0.25">
      <c r="A578" s="39"/>
      <c r="B578" s="39"/>
      <c r="C578" s="74"/>
      <c r="D578" s="40"/>
      <c r="E578" s="41"/>
      <c r="F578" s="41"/>
      <c r="G578" s="75"/>
      <c r="H578" s="7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 x14ac:dyDescent="0.25">
      <c r="A579" s="39"/>
      <c r="B579" s="39"/>
      <c r="C579" s="74"/>
      <c r="D579" s="40"/>
      <c r="E579" s="41"/>
      <c r="F579" s="41"/>
      <c r="G579" s="75"/>
      <c r="H579" s="7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 x14ac:dyDescent="0.25">
      <c r="A580" s="39"/>
      <c r="B580" s="39"/>
      <c r="C580" s="74"/>
      <c r="D580" s="40"/>
      <c r="E580" s="41"/>
      <c r="F580" s="41"/>
      <c r="G580" s="75"/>
      <c r="H580" s="7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 x14ac:dyDescent="0.25">
      <c r="A581" s="39"/>
      <c r="B581" s="39"/>
      <c r="C581" s="74"/>
      <c r="D581" s="40"/>
      <c r="E581" s="41"/>
      <c r="F581" s="41"/>
      <c r="G581" s="75"/>
      <c r="H581" s="7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 x14ac:dyDescent="0.25">
      <c r="A582" s="39"/>
      <c r="B582" s="39"/>
      <c r="C582" s="74"/>
      <c r="D582" s="40"/>
      <c r="E582" s="41"/>
      <c r="F582" s="41"/>
      <c r="G582" s="75"/>
      <c r="H582" s="7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 x14ac:dyDescent="0.25">
      <c r="A583" s="39"/>
      <c r="B583" s="39"/>
      <c r="C583" s="74"/>
      <c r="D583" s="40"/>
      <c r="E583" s="41"/>
      <c r="F583" s="41"/>
      <c r="G583" s="75"/>
      <c r="H583" s="7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 x14ac:dyDescent="0.25">
      <c r="A584" s="39"/>
      <c r="B584" s="39"/>
      <c r="C584" s="74"/>
      <c r="D584" s="40"/>
      <c r="E584" s="41"/>
      <c r="F584" s="41"/>
      <c r="G584" s="75"/>
      <c r="H584" s="7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 x14ac:dyDescent="0.25">
      <c r="A585" s="39"/>
      <c r="B585" s="39"/>
      <c r="C585" s="74"/>
      <c r="D585" s="40"/>
      <c r="E585" s="41"/>
      <c r="F585" s="41"/>
      <c r="G585" s="75"/>
      <c r="H585" s="7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 x14ac:dyDescent="0.25">
      <c r="A586" s="39"/>
      <c r="B586" s="39"/>
      <c r="C586" s="74"/>
      <c r="D586" s="40"/>
      <c r="E586" s="41"/>
      <c r="F586" s="41"/>
      <c r="G586" s="75"/>
      <c r="H586" s="7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 x14ac:dyDescent="0.25">
      <c r="A587" s="39"/>
      <c r="B587" s="39"/>
      <c r="C587" s="74"/>
      <c r="D587" s="40"/>
      <c r="E587" s="41"/>
      <c r="F587" s="41"/>
      <c r="G587" s="75"/>
      <c r="H587" s="7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 x14ac:dyDescent="0.25">
      <c r="A588" s="39"/>
      <c r="B588" s="39"/>
      <c r="C588" s="74"/>
      <c r="D588" s="40"/>
      <c r="E588" s="41"/>
      <c r="F588" s="41"/>
      <c r="G588" s="75"/>
      <c r="H588" s="7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 x14ac:dyDescent="0.25">
      <c r="A589" s="39"/>
      <c r="B589" s="39"/>
      <c r="C589" s="74"/>
      <c r="D589" s="40"/>
      <c r="E589" s="41"/>
      <c r="F589" s="41"/>
      <c r="G589" s="75"/>
      <c r="H589" s="7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 x14ac:dyDescent="0.25">
      <c r="A590" s="39"/>
      <c r="B590" s="39"/>
      <c r="C590" s="74"/>
      <c r="D590" s="40"/>
      <c r="E590" s="41"/>
      <c r="F590" s="41"/>
      <c r="G590" s="75"/>
      <c r="H590" s="7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 x14ac:dyDescent="0.25">
      <c r="A591" s="39"/>
      <c r="B591" s="39"/>
      <c r="C591" s="74"/>
      <c r="D591" s="40"/>
      <c r="E591" s="41"/>
      <c r="F591" s="41"/>
      <c r="G591" s="75"/>
      <c r="H591" s="7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 x14ac:dyDescent="0.25">
      <c r="A592" s="39"/>
      <c r="B592" s="39"/>
      <c r="C592" s="74"/>
      <c r="D592" s="40"/>
      <c r="E592" s="41"/>
      <c r="F592" s="41"/>
      <c r="G592" s="75"/>
      <c r="H592" s="7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 x14ac:dyDescent="0.25">
      <c r="A593" s="39"/>
      <c r="B593" s="39"/>
      <c r="C593" s="74"/>
      <c r="D593" s="40"/>
      <c r="E593" s="41"/>
      <c r="F593" s="41"/>
      <c r="G593" s="75"/>
      <c r="H593" s="7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 x14ac:dyDescent="0.25">
      <c r="A594" s="39"/>
      <c r="B594" s="39"/>
      <c r="C594" s="74"/>
      <c r="D594" s="40"/>
      <c r="E594" s="41"/>
      <c r="F594" s="41"/>
      <c r="G594" s="75"/>
      <c r="H594" s="7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 x14ac:dyDescent="0.25">
      <c r="A595" s="39"/>
      <c r="B595" s="39"/>
      <c r="C595" s="74"/>
      <c r="D595" s="40"/>
      <c r="E595" s="41"/>
      <c r="F595" s="41"/>
      <c r="G595" s="75"/>
      <c r="H595" s="7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 x14ac:dyDescent="0.25">
      <c r="A596" s="39"/>
      <c r="B596" s="39"/>
      <c r="C596" s="74"/>
      <c r="D596" s="40"/>
      <c r="E596" s="41"/>
      <c r="F596" s="41"/>
      <c r="G596" s="75"/>
      <c r="H596" s="7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 x14ac:dyDescent="0.25">
      <c r="A597" s="39"/>
      <c r="B597" s="39"/>
      <c r="C597" s="74"/>
      <c r="D597" s="40"/>
      <c r="E597" s="41"/>
      <c r="F597" s="41"/>
      <c r="G597" s="75"/>
      <c r="H597" s="7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 x14ac:dyDescent="0.25">
      <c r="A598" s="39"/>
      <c r="B598" s="39"/>
      <c r="C598" s="74"/>
      <c r="D598" s="40"/>
      <c r="E598" s="41"/>
      <c r="F598" s="41"/>
      <c r="G598" s="75"/>
      <c r="H598" s="7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 x14ac:dyDescent="0.25">
      <c r="A599" s="39"/>
      <c r="B599" s="39"/>
      <c r="C599" s="74"/>
      <c r="D599" s="40"/>
      <c r="E599" s="41"/>
      <c r="F599" s="41"/>
      <c r="G599" s="75"/>
      <c r="H599" s="7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 x14ac:dyDescent="0.25">
      <c r="A600" s="39"/>
      <c r="B600" s="39"/>
      <c r="C600" s="74"/>
      <c r="D600" s="40"/>
      <c r="E600" s="41"/>
      <c r="F600" s="41"/>
      <c r="G600" s="75"/>
      <c r="H600" s="7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 x14ac:dyDescent="0.25">
      <c r="A601" s="39"/>
      <c r="B601" s="39"/>
      <c r="C601" s="74"/>
      <c r="D601" s="40"/>
      <c r="E601" s="41"/>
      <c r="F601" s="41"/>
      <c r="G601" s="75"/>
      <c r="H601" s="7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 x14ac:dyDescent="0.25">
      <c r="A602" s="39"/>
      <c r="B602" s="39"/>
      <c r="C602" s="74"/>
      <c r="D602" s="40"/>
      <c r="E602" s="41"/>
      <c r="F602" s="41"/>
      <c r="G602" s="75"/>
      <c r="H602" s="7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 x14ac:dyDescent="0.25">
      <c r="A603" s="39"/>
      <c r="B603" s="39"/>
      <c r="C603" s="74"/>
      <c r="D603" s="40"/>
      <c r="E603" s="41"/>
      <c r="F603" s="41"/>
      <c r="G603" s="75"/>
      <c r="H603" s="7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 x14ac:dyDescent="0.25">
      <c r="A604" s="39"/>
      <c r="B604" s="39"/>
      <c r="C604" s="74"/>
      <c r="D604" s="40"/>
      <c r="E604" s="41"/>
      <c r="F604" s="41"/>
      <c r="G604" s="75"/>
      <c r="H604" s="7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 x14ac:dyDescent="0.25">
      <c r="A605" s="39"/>
      <c r="B605" s="39"/>
      <c r="C605" s="74"/>
      <c r="D605" s="40"/>
      <c r="E605" s="41"/>
      <c r="F605" s="41"/>
      <c r="G605" s="75"/>
      <c r="H605" s="7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 x14ac:dyDescent="0.25">
      <c r="A606" s="39"/>
      <c r="B606" s="39"/>
      <c r="C606" s="74"/>
      <c r="D606" s="40"/>
      <c r="E606" s="41"/>
      <c r="F606" s="41"/>
      <c r="G606" s="75"/>
      <c r="H606" s="7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 x14ac:dyDescent="0.25">
      <c r="A607" s="39"/>
      <c r="B607" s="39"/>
      <c r="C607" s="74"/>
      <c r="D607" s="40"/>
      <c r="E607" s="41"/>
      <c r="F607" s="41"/>
      <c r="G607" s="75"/>
      <c r="H607" s="7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 x14ac:dyDescent="0.25">
      <c r="A608" s="39"/>
      <c r="B608" s="39"/>
      <c r="C608" s="74"/>
      <c r="D608" s="40"/>
      <c r="E608" s="41"/>
      <c r="F608" s="41"/>
      <c r="G608" s="75"/>
      <c r="H608" s="7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 x14ac:dyDescent="0.25">
      <c r="A609" s="39"/>
      <c r="B609" s="39"/>
      <c r="C609" s="74"/>
      <c r="D609" s="40"/>
      <c r="E609" s="41"/>
      <c r="F609" s="41"/>
      <c r="G609" s="75"/>
      <c r="H609" s="7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 x14ac:dyDescent="0.25">
      <c r="A610" s="39"/>
      <c r="B610" s="39"/>
      <c r="C610" s="74"/>
      <c r="D610" s="40"/>
      <c r="E610" s="41"/>
      <c r="F610" s="41"/>
      <c r="G610" s="75"/>
      <c r="H610" s="7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 x14ac:dyDescent="0.25">
      <c r="A611" s="39"/>
      <c r="B611" s="39"/>
      <c r="C611" s="74"/>
      <c r="D611" s="40"/>
      <c r="E611" s="41"/>
      <c r="F611" s="41"/>
      <c r="G611" s="75"/>
      <c r="H611" s="7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 x14ac:dyDescent="0.25">
      <c r="A612" s="39"/>
      <c r="B612" s="39"/>
      <c r="C612" s="74"/>
      <c r="D612" s="40"/>
      <c r="E612" s="41"/>
      <c r="F612" s="41"/>
      <c r="G612" s="75"/>
      <c r="H612" s="7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 x14ac:dyDescent="0.25">
      <c r="A613" s="39"/>
      <c r="B613" s="39"/>
      <c r="C613" s="74"/>
      <c r="D613" s="40"/>
      <c r="E613" s="41"/>
      <c r="F613" s="41"/>
      <c r="G613" s="75"/>
      <c r="H613" s="7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 x14ac:dyDescent="0.25">
      <c r="A614" s="39"/>
      <c r="B614" s="39"/>
      <c r="C614" s="74"/>
      <c r="D614" s="40"/>
      <c r="E614" s="41"/>
      <c r="F614" s="41"/>
      <c r="G614" s="75"/>
      <c r="H614" s="7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 x14ac:dyDescent="0.25">
      <c r="A615" s="39"/>
      <c r="B615" s="39"/>
      <c r="C615" s="74"/>
      <c r="D615" s="40"/>
      <c r="E615" s="41"/>
      <c r="F615" s="41"/>
      <c r="G615" s="75"/>
      <c r="H615" s="7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 x14ac:dyDescent="0.25">
      <c r="A616" s="39"/>
      <c r="B616" s="39"/>
      <c r="C616" s="74"/>
      <c r="D616" s="40"/>
      <c r="E616" s="41"/>
      <c r="F616" s="41"/>
      <c r="G616" s="75"/>
      <c r="H616" s="7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 x14ac:dyDescent="0.25">
      <c r="A617" s="39"/>
      <c r="B617" s="39"/>
      <c r="C617" s="74"/>
      <c r="D617" s="40"/>
      <c r="E617" s="41"/>
      <c r="F617" s="41"/>
      <c r="G617" s="75"/>
      <c r="H617" s="7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 x14ac:dyDescent="0.25">
      <c r="A618" s="39"/>
      <c r="B618" s="39"/>
      <c r="C618" s="74"/>
      <c r="D618" s="40"/>
      <c r="E618" s="41"/>
      <c r="F618" s="41"/>
      <c r="G618" s="75"/>
      <c r="H618" s="7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 x14ac:dyDescent="0.25">
      <c r="A619" s="39"/>
      <c r="B619" s="39"/>
      <c r="C619" s="74"/>
      <c r="D619" s="40"/>
      <c r="E619" s="41"/>
      <c r="F619" s="41"/>
      <c r="G619" s="75"/>
      <c r="H619" s="7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 x14ac:dyDescent="0.25">
      <c r="A620" s="39"/>
      <c r="B620" s="39"/>
      <c r="C620" s="74"/>
      <c r="D620" s="40"/>
      <c r="E620" s="41"/>
      <c r="F620" s="41"/>
      <c r="G620" s="75"/>
      <c r="H620" s="7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 x14ac:dyDescent="0.25">
      <c r="A621" s="39"/>
      <c r="B621" s="39"/>
      <c r="C621" s="74"/>
      <c r="D621" s="40"/>
      <c r="E621" s="41"/>
      <c r="F621" s="41"/>
      <c r="G621" s="75"/>
      <c r="H621" s="7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 x14ac:dyDescent="0.25">
      <c r="A622" s="39"/>
      <c r="B622" s="39"/>
      <c r="C622" s="74"/>
      <c r="D622" s="40"/>
      <c r="E622" s="41"/>
      <c r="F622" s="41"/>
      <c r="G622" s="75"/>
      <c r="H622" s="7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 x14ac:dyDescent="0.25">
      <c r="A623" s="39"/>
      <c r="B623" s="39"/>
      <c r="C623" s="74"/>
      <c r="D623" s="40"/>
      <c r="E623" s="41"/>
      <c r="F623" s="41"/>
      <c r="G623" s="75"/>
      <c r="H623" s="7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 x14ac:dyDescent="0.25">
      <c r="A624" s="39"/>
      <c r="B624" s="39"/>
      <c r="C624" s="74"/>
      <c r="D624" s="40"/>
      <c r="E624" s="41"/>
      <c r="F624" s="41"/>
      <c r="G624" s="75"/>
      <c r="H624" s="7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 x14ac:dyDescent="0.25">
      <c r="A625" s="39"/>
      <c r="B625" s="39"/>
      <c r="C625" s="74"/>
      <c r="D625" s="40"/>
      <c r="E625" s="41"/>
      <c r="F625" s="41"/>
      <c r="G625" s="75"/>
      <c r="H625" s="7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 x14ac:dyDescent="0.25">
      <c r="A626" s="39"/>
      <c r="B626" s="39"/>
      <c r="C626" s="74"/>
      <c r="D626" s="40"/>
      <c r="E626" s="41"/>
      <c r="F626" s="41"/>
      <c r="G626" s="75"/>
      <c r="H626" s="7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 x14ac:dyDescent="0.25">
      <c r="A627" s="39"/>
      <c r="B627" s="39"/>
      <c r="C627" s="74"/>
      <c r="D627" s="40"/>
      <c r="E627" s="41"/>
      <c r="F627" s="41"/>
      <c r="G627" s="75"/>
      <c r="H627" s="7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 x14ac:dyDescent="0.25">
      <c r="A628" s="39"/>
      <c r="B628" s="39"/>
      <c r="C628" s="74"/>
      <c r="D628" s="40"/>
      <c r="E628" s="41"/>
      <c r="F628" s="41"/>
      <c r="G628" s="75"/>
      <c r="H628" s="7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 x14ac:dyDescent="0.25">
      <c r="A629" s="39"/>
      <c r="B629" s="39"/>
      <c r="C629" s="74"/>
      <c r="D629" s="40"/>
      <c r="E629" s="41"/>
      <c r="F629" s="41"/>
      <c r="G629" s="75"/>
      <c r="H629" s="7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 x14ac:dyDescent="0.25">
      <c r="A630" s="39"/>
      <c r="B630" s="39"/>
      <c r="C630" s="74"/>
      <c r="D630" s="40"/>
      <c r="E630" s="41"/>
      <c r="F630" s="41"/>
      <c r="G630" s="75"/>
      <c r="H630" s="7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 x14ac:dyDescent="0.25">
      <c r="A631" s="39"/>
      <c r="B631" s="39"/>
      <c r="C631" s="74"/>
      <c r="D631" s="40"/>
      <c r="E631" s="41"/>
      <c r="F631" s="41"/>
      <c r="G631" s="75"/>
      <c r="H631" s="7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 x14ac:dyDescent="0.25">
      <c r="A632" s="39"/>
      <c r="B632" s="39"/>
      <c r="C632" s="74"/>
      <c r="D632" s="40"/>
      <c r="E632" s="41"/>
      <c r="F632" s="41"/>
      <c r="G632" s="75"/>
      <c r="H632" s="7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 x14ac:dyDescent="0.25">
      <c r="A633" s="39"/>
      <c r="B633" s="39"/>
      <c r="C633" s="74"/>
      <c r="D633" s="40"/>
      <c r="E633" s="41"/>
      <c r="F633" s="41"/>
      <c r="G633" s="75"/>
      <c r="H633" s="7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 x14ac:dyDescent="0.25">
      <c r="A634" s="39"/>
      <c r="B634" s="39"/>
      <c r="C634" s="74"/>
      <c r="D634" s="40"/>
      <c r="E634" s="41"/>
      <c r="F634" s="41"/>
      <c r="G634" s="75"/>
      <c r="H634" s="7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 x14ac:dyDescent="0.25">
      <c r="A635" s="39"/>
      <c r="B635" s="39"/>
      <c r="C635" s="74"/>
      <c r="D635" s="40"/>
      <c r="E635" s="41"/>
      <c r="F635" s="41"/>
      <c r="G635" s="75"/>
      <c r="H635" s="7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 x14ac:dyDescent="0.25">
      <c r="A636" s="39"/>
      <c r="B636" s="39"/>
      <c r="C636" s="74"/>
      <c r="D636" s="40"/>
      <c r="E636" s="41"/>
      <c r="F636" s="41"/>
      <c r="G636" s="75"/>
      <c r="H636" s="7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 x14ac:dyDescent="0.25">
      <c r="A637" s="39"/>
      <c r="B637" s="39"/>
      <c r="C637" s="74"/>
      <c r="D637" s="40"/>
      <c r="E637" s="41"/>
      <c r="F637" s="41"/>
      <c r="G637" s="75"/>
      <c r="H637" s="7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 x14ac:dyDescent="0.25">
      <c r="A638" s="39"/>
      <c r="B638" s="39"/>
      <c r="C638" s="74"/>
      <c r="D638" s="40"/>
      <c r="E638" s="41"/>
      <c r="F638" s="41"/>
      <c r="G638" s="75"/>
      <c r="H638" s="7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 x14ac:dyDescent="0.25">
      <c r="A639" s="39"/>
      <c r="B639" s="39"/>
      <c r="C639" s="74"/>
      <c r="D639" s="40"/>
      <c r="E639" s="41"/>
      <c r="F639" s="41"/>
      <c r="G639" s="75"/>
      <c r="H639" s="7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 x14ac:dyDescent="0.25">
      <c r="A640" s="39"/>
      <c r="B640" s="39"/>
      <c r="C640" s="74"/>
      <c r="D640" s="40"/>
      <c r="E640" s="41"/>
      <c r="F640" s="41"/>
      <c r="G640" s="75"/>
      <c r="H640" s="7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 x14ac:dyDescent="0.25">
      <c r="A641" s="39"/>
      <c r="B641" s="39"/>
      <c r="C641" s="74"/>
      <c r="D641" s="40"/>
      <c r="E641" s="41"/>
      <c r="F641" s="41"/>
      <c r="G641" s="75"/>
      <c r="H641" s="7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 x14ac:dyDescent="0.25">
      <c r="A642" s="39"/>
      <c r="B642" s="39"/>
      <c r="C642" s="74"/>
      <c r="D642" s="40"/>
      <c r="E642" s="41"/>
      <c r="F642" s="41"/>
      <c r="G642" s="75"/>
      <c r="H642" s="7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 x14ac:dyDescent="0.25">
      <c r="A643" s="39"/>
      <c r="B643" s="39"/>
      <c r="C643" s="74"/>
      <c r="D643" s="40"/>
      <c r="E643" s="41"/>
      <c r="F643" s="41"/>
      <c r="G643" s="75"/>
      <c r="H643" s="7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 x14ac:dyDescent="0.25">
      <c r="A644" s="39"/>
      <c r="B644" s="39"/>
      <c r="C644" s="74"/>
      <c r="D644" s="40"/>
      <c r="E644" s="41"/>
      <c r="F644" s="41"/>
      <c r="G644" s="75"/>
      <c r="H644" s="7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 x14ac:dyDescent="0.25">
      <c r="A645" s="39"/>
      <c r="B645" s="39"/>
      <c r="C645" s="74"/>
      <c r="D645" s="40"/>
      <c r="E645" s="41"/>
      <c r="F645" s="41"/>
      <c r="G645" s="75"/>
      <c r="H645" s="7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 x14ac:dyDescent="0.25">
      <c r="A646" s="39"/>
      <c r="B646" s="39"/>
      <c r="C646" s="74"/>
      <c r="D646" s="40"/>
      <c r="E646" s="41"/>
      <c r="F646" s="41"/>
      <c r="G646" s="75"/>
      <c r="H646" s="7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 x14ac:dyDescent="0.25">
      <c r="A647" s="39"/>
      <c r="B647" s="39"/>
      <c r="C647" s="74"/>
      <c r="D647" s="40"/>
      <c r="E647" s="41"/>
      <c r="F647" s="41"/>
      <c r="G647" s="75"/>
      <c r="H647" s="7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 x14ac:dyDescent="0.25">
      <c r="A648" s="39"/>
      <c r="B648" s="39"/>
      <c r="C648" s="74"/>
      <c r="D648" s="40"/>
      <c r="E648" s="41"/>
      <c r="F648" s="41"/>
      <c r="G648" s="75"/>
      <c r="H648" s="7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 x14ac:dyDescent="0.25">
      <c r="A649" s="39"/>
      <c r="B649" s="39"/>
      <c r="C649" s="74"/>
      <c r="D649" s="40"/>
      <c r="E649" s="41"/>
      <c r="F649" s="41"/>
      <c r="G649" s="75"/>
      <c r="H649" s="7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 x14ac:dyDescent="0.25">
      <c r="A650" s="39"/>
      <c r="B650" s="39"/>
      <c r="C650" s="74"/>
      <c r="D650" s="40"/>
      <c r="E650" s="41"/>
      <c r="F650" s="41"/>
      <c r="G650" s="75"/>
      <c r="H650" s="7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 x14ac:dyDescent="0.25">
      <c r="A651" s="39"/>
      <c r="B651" s="39"/>
      <c r="C651" s="74"/>
      <c r="D651" s="40"/>
      <c r="E651" s="41"/>
      <c r="F651" s="41"/>
      <c r="G651" s="75"/>
      <c r="H651" s="7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 x14ac:dyDescent="0.25">
      <c r="A652" s="39"/>
      <c r="B652" s="39"/>
      <c r="C652" s="74"/>
      <c r="D652" s="40"/>
      <c r="E652" s="41"/>
      <c r="F652" s="41"/>
      <c r="G652" s="75"/>
      <c r="H652" s="7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 x14ac:dyDescent="0.25">
      <c r="A653" s="39"/>
      <c r="B653" s="39"/>
      <c r="C653" s="74"/>
      <c r="D653" s="40"/>
      <c r="E653" s="41"/>
      <c r="F653" s="41"/>
      <c r="G653" s="75"/>
      <c r="H653" s="7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 x14ac:dyDescent="0.25">
      <c r="A654" s="39"/>
      <c r="B654" s="39"/>
      <c r="C654" s="74"/>
      <c r="D654" s="40"/>
      <c r="E654" s="41"/>
      <c r="F654" s="41"/>
      <c r="G654" s="75"/>
      <c r="H654" s="7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 x14ac:dyDescent="0.25">
      <c r="A655" s="39"/>
      <c r="B655" s="39"/>
      <c r="C655" s="74"/>
      <c r="D655" s="40"/>
      <c r="E655" s="41"/>
      <c r="F655" s="41"/>
      <c r="G655" s="75"/>
      <c r="H655" s="7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 x14ac:dyDescent="0.25">
      <c r="A656" s="39"/>
      <c r="B656" s="39"/>
      <c r="C656" s="74"/>
      <c r="D656" s="40"/>
      <c r="E656" s="41"/>
      <c r="F656" s="41"/>
      <c r="G656" s="75"/>
      <c r="H656" s="7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 x14ac:dyDescent="0.25">
      <c r="A657" s="39"/>
      <c r="B657" s="39"/>
      <c r="C657" s="74"/>
      <c r="D657" s="40"/>
      <c r="E657" s="41"/>
      <c r="F657" s="41"/>
      <c r="G657" s="75"/>
      <c r="H657" s="7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 x14ac:dyDescent="0.25">
      <c r="A658" s="39"/>
      <c r="B658" s="39"/>
      <c r="C658" s="74"/>
      <c r="D658" s="40"/>
      <c r="E658" s="41"/>
      <c r="F658" s="41"/>
      <c r="G658" s="75"/>
      <c r="H658" s="7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 x14ac:dyDescent="0.25">
      <c r="A659" s="39"/>
      <c r="B659" s="39"/>
      <c r="C659" s="74"/>
      <c r="D659" s="40"/>
      <c r="E659" s="41"/>
      <c r="F659" s="41"/>
      <c r="G659" s="75"/>
      <c r="H659" s="7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 x14ac:dyDescent="0.25">
      <c r="A660" s="39"/>
      <c r="B660" s="39"/>
      <c r="C660" s="74"/>
      <c r="D660" s="40"/>
      <c r="E660" s="41"/>
      <c r="F660" s="41"/>
      <c r="G660" s="75"/>
      <c r="H660" s="7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 x14ac:dyDescent="0.25">
      <c r="A661" s="39"/>
      <c r="B661" s="39"/>
      <c r="C661" s="74"/>
      <c r="D661" s="40"/>
      <c r="E661" s="41"/>
      <c r="F661" s="41"/>
      <c r="G661" s="75"/>
      <c r="H661" s="7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 x14ac:dyDescent="0.25">
      <c r="A662" s="39"/>
      <c r="B662" s="39"/>
      <c r="C662" s="74"/>
      <c r="D662" s="40"/>
      <c r="E662" s="41"/>
      <c r="F662" s="41"/>
      <c r="G662" s="75"/>
      <c r="H662" s="7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 x14ac:dyDescent="0.25">
      <c r="A663" s="39"/>
      <c r="B663" s="39"/>
      <c r="C663" s="74"/>
      <c r="D663" s="40"/>
      <c r="E663" s="41"/>
      <c r="F663" s="41"/>
      <c r="G663" s="75"/>
      <c r="H663" s="7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 x14ac:dyDescent="0.25">
      <c r="A664" s="39"/>
      <c r="B664" s="39"/>
      <c r="C664" s="74"/>
      <c r="D664" s="40"/>
      <c r="E664" s="41"/>
      <c r="F664" s="41"/>
      <c r="G664" s="75"/>
      <c r="H664" s="7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 x14ac:dyDescent="0.25">
      <c r="A665" s="39"/>
      <c r="B665" s="39"/>
      <c r="C665" s="74"/>
      <c r="D665" s="40"/>
      <c r="E665" s="41"/>
      <c r="F665" s="41"/>
      <c r="G665" s="75"/>
      <c r="H665" s="7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 x14ac:dyDescent="0.25">
      <c r="A666" s="39"/>
      <c r="B666" s="39"/>
      <c r="C666" s="74"/>
      <c r="D666" s="40"/>
      <c r="E666" s="41"/>
      <c r="F666" s="41"/>
      <c r="G666" s="75"/>
      <c r="H666" s="7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 x14ac:dyDescent="0.25">
      <c r="A667" s="39"/>
      <c r="B667" s="39"/>
      <c r="C667" s="74"/>
      <c r="D667" s="40"/>
      <c r="E667" s="41"/>
      <c r="F667" s="41"/>
      <c r="G667" s="75"/>
      <c r="H667" s="7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 x14ac:dyDescent="0.25">
      <c r="A668" s="39"/>
      <c r="B668" s="39"/>
      <c r="C668" s="74"/>
      <c r="D668" s="40"/>
      <c r="E668" s="41"/>
      <c r="F668" s="41"/>
      <c r="G668" s="75"/>
      <c r="H668" s="7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 x14ac:dyDescent="0.25">
      <c r="A669" s="39"/>
      <c r="B669" s="39"/>
      <c r="C669" s="74"/>
      <c r="D669" s="40"/>
      <c r="E669" s="41"/>
      <c r="F669" s="41"/>
      <c r="G669" s="75"/>
      <c r="H669" s="7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 x14ac:dyDescent="0.25">
      <c r="A670" s="39"/>
      <c r="B670" s="39"/>
      <c r="C670" s="74"/>
      <c r="D670" s="40"/>
      <c r="E670" s="41"/>
      <c r="F670" s="41"/>
      <c r="G670" s="75"/>
      <c r="H670" s="7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 x14ac:dyDescent="0.25">
      <c r="A671" s="39"/>
      <c r="B671" s="39"/>
      <c r="C671" s="74"/>
      <c r="D671" s="40"/>
      <c r="E671" s="41"/>
      <c r="F671" s="41"/>
      <c r="G671" s="75"/>
      <c r="H671" s="7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 x14ac:dyDescent="0.25">
      <c r="A672" s="39"/>
      <c r="B672" s="39"/>
      <c r="C672" s="74"/>
      <c r="D672" s="40"/>
      <c r="E672" s="41"/>
      <c r="F672" s="41"/>
      <c r="G672" s="75"/>
      <c r="H672" s="7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 x14ac:dyDescent="0.25">
      <c r="A673" s="39"/>
      <c r="B673" s="39"/>
      <c r="C673" s="74"/>
      <c r="D673" s="40"/>
      <c r="E673" s="41"/>
      <c r="F673" s="41"/>
      <c r="G673" s="75"/>
      <c r="H673" s="7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 x14ac:dyDescent="0.25">
      <c r="A674" s="39"/>
      <c r="B674" s="39"/>
      <c r="C674" s="74"/>
      <c r="D674" s="40"/>
      <c r="E674" s="41"/>
      <c r="F674" s="41"/>
      <c r="G674" s="75"/>
      <c r="H674" s="7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 x14ac:dyDescent="0.25">
      <c r="A675" s="39"/>
      <c r="B675" s="39"/>
      <c r="C675" s="74"/>
      <c r="D675" s="40"/>
      <c r="E675" s="41"/>
      <c r="F675" s="41"/>
      <c r="G675" s="75"/>
      <c r="H675" s="7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 x14ac:dyDescent="0.25">
      <c r="A676" s="39"/>
      <c r="B676" s="39"/>
      <c r="C676" s="74"/>
      <c r="D676" s="40"/>
      <c r="E676" s="41"/>
      <c r="F676" s="41"/>
      <c r="G676" s="75"/>
      <c r="H676" s="7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 x14ac:dyDescent="0.25">
      <c r="A677" s="39"/>
      <c r="B677" s="39"/>
      <c r="C677" s="74"/>
      <c r="D677" s="40"/>
      <c r="E677" s="41"/>
      <c r="F677" s="41"/>
      <c r="G677" s="75"/>
      <c r="H677" s="7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 x14ac:dyDescent="0.25">
      <c r="A678" s="39"/>
      <c r="B678" s="39"/>
      <c r="C678" s="74"/>
      <c r="D678" s="40"/>
      <c r="E678" s="41"/>
      <c r="F678" s="41"/>
      <c r="G678" s="75"/>
      <c r="H678" s="7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 x14ac:dyDescent="0.25">
      <c r="A679" s="39"/>
      <c r="B679" s="39"/>
      <c r="C679" s="74"/>
      <c r="D679" s="40"/>
      <c r="E679" s="41"/>
      <c r="F679" s="41"/>
      <c r="G679" s="75"/>
      <c r="H679" s="7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 x14ac:dyDescent="0.25">
      <c r="A680" s="39"/>
      <c r="B680" s="39"/>
      <c r="C680" s="74"/>
      <c r="D680" s="40"/>
      <c r="E680" s="41"/>
      <c r="F680" s="41"/>
      <c r="G680" s="75"/>
      <c r="H680" s="7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 x14ac:dyDescent="0.25">
      <c r="A681" s="39"/>
      <c r="B681" s="39"/>
      <c r="C681" s="74"/>
      <c r="D681" s="40"/>
      <c r="E681" s="41"/>
      <c r="F681" s="41"/>
      <c r="G681" s="75"/>
      <c r="H681" s="7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 x14ac:dyDescent="0.25">
      <c r="A682" s="39"/>
      <c r="B682" s="39"/>
      <c r="C682" s="74"/>
      <c r="D682" s="40"/>
      <c r="E682" s="41"/>
      <c r="F682" s="41"/>
      <c r="G682" s="75"/>
      <c r="H682" s="7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 x14ac:dyDescent="0.25">
      <c r="A683" s="39"/>
      <c r="B683" s="39"/>
      <c r="C683" s="74"/>
      <c r="D683" s="40"/>
      <c r="E683" s="41"/>
      <c r="F683" s="41"/>
      <c r="G683" s="75"/>
      <c r="H683" s="7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 x14ac:dyDescent="0.25">
      <c r="A684" s="39"/>
      <c r="B684" s="39"/>
      <c r="C684" s="74"/>
      <c r="D684" s="40"/>
      <c r="E684" s="41"/>
      <c r="F684" s="41"/>
      <c r="G684" s="75"/>
      <c r="H684" s="7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 x14ac:dyDescent="0.25">
      <c r="A685" s="39"/>
      <c r="B685" s="39"/>
      <c r="C685" s="74"/>
      <c r="D685" s="40"/>
      <c r="E685" s="41"/>
      <c r="F685" s="41"/>
      <c r="G685" s="75"/>
      <c r="H685" s="7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 x14ac:dyDescent="0.25">
      <c r="A686" s="39"/>
      <c r="B686" s="39"/>
      <c r="C686" s="74"/>
      <c r="D686" s="40"/>
      <c r="E686" s="41"/>
      <c r="F686" s="41"/>
      <c r="G686" s="75"/>
      <c r="H686" s="7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 x14ac:dyDescent="0.25">
      <c r="A687" s="39"/>
      <c r="B687" s="39"/>
      <c r="C687" s="74"/>
      <c r="D687" s="40"/>
      <c r="E687" s="41"/>
      <c r="F687" s="41"/>
      <c r="G687" s="75"/>
      <c r="H687" s="7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 x14ac:dyDescent="0.25">
      <c r="A688" s="39"/>
      <c r="B688" s="39"/>
      <c r="C688" s="74"/>
      <c r="D688" s="40"/>
      <c r="E688" s="41"/>
      <c r="F688" s="41"/>
      <c r="G688" s="75"/>
      <c r="H688" s="7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 x14ac:dyDescent="0.25">
      <c r="A689" s="39"/>
      <c r="B689" s="39"/>
      <c r="C689" s="74"/>
      <c r="D689" s="40"/>
      <c r="E689" s="41"/>
      <c r="F689" s="41"/>
      <c r="G689" s="75"/>
      <c r="H689" s="7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 x14ac:dyDescent="0.25">
      <c r="A690" s="39"/>
      <c r="B690" s="39"/>
      <c r="C690" s="74"/>
      <c r="D690" s="40"/>
      <c r="E690" s="41"/>
      <c r="F690" s="41"/>
      <c r="G690" s="75"/>
      <c r="H690" s="7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 x14ac:dyDescent="0.25">
      <c r="A691" s="39"/>
      <c r="B691" s="39"/>
      <c r="C691" s="74"/>
      <c r="D691" s="40"/>
      <c r="E691" s="41"/>
      <c r="F691" s="41"/>
      <c r="G691" s="75"/>
      <c r="H691" s="7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 x14ac:dyDescent="0.25">
      <c r="A692" s="39"/>
      <c r="B692" s="39"/>
      <c r="C692" s="74"/>
      <c r="D692" s="40"/>
      <c r="E692" s="41"/>
      <c r="F692" s="41"/>
      <c r="G692" s="75"/>
      <c r="H692" s="7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 x14ac:dyDescent="0.25">
      <c r="A693" s="39"/>
      <c r="B693" s="39"/>
      <c r="C693" s="74"/>
      <c r="D693" s="40"/>
      <c r="E693" s="41"/>
      <c r="F693" s="41"/>
      <c r="G693" s="75"/>
      <c r="H693" s="7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 x14ac:dyDescent="0.25">
      <c r="A694" s="39"/>
      <c r="B694" s="39"/>
      <c r="C694" s="74"/>
      <c r="D694" s="40"/>
      <c r="E694" s="41"/>
      <c r="F694" s="41"/>
      <c r="G694" s="75"/>
      <c r="H694" s="7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 x14ac:dyDescent="0.25">
      <c r="A695" s="39"/>
      <c r="B695" s="39"/>
      <c r="C695" s="74"/>
      <c r="D695" s="40"/>
      <c r="E695" s="41"/>
      <c r="F695" s="41"/>
      <c r="G695" s="75"/>
      <c r="H695" s="7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 x14ac:dyDescent="0.25">
      <c r="A696" s="39"/>
      <c r="B696" s="39"/>
      <c r="C696" s="74"/>
      <c r="D696" s="40"/>
      <c r="E696" s="41"/>
      <c r="F696" s="41"/>
      <c r="G696" s="75"/>
      <c r="H696" s="7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 x14ac:dyDescent="0.25">
      <c r="A697" s="39"/>
      <c r="B697" s="39"/>
      <c r="C697" s="74"/>
      <c r="D697" s="40"/>
      <c r="E697" s="41"/>
      <c r="F697" s="41"/>
      <c r="G697" s="75"/>
      <c r="H697" s="7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 x14ac:dyDescent="0.25">
      <c r="A698" s="39"/>
      <c r="B698" s="39"/>
      <c r="C698" s="74"/>
      <c r="D698" s="40"/>
      <c r="E698" s="41"/>
      <c r="F698" s="41"/>
      <c r="G698" s="75"/>
      <c r="H698" s="7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 x14ac:dyDescent="0.25">
      <c r="A699" s="39"/>
      <c r="B699" s="39"/>
      <c r="C699" s="74"/>
      <c r="D699" s="40"/>
      <c r="E699" s="41"/>
      <c r="F699" s="41"/>
      <c r="G699" s="75"/>
      <c r="H699" s="7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 x14ac:dyDescent="0.25">
      <c r="A700" s="39"/>
      <c r="B700" s="39"/>
      <c r="C700" s="74"/>
      <c r="D700" s="40"/>
      <c r="E700" s="41"/>
      <c r="F700" s="41"/>
      <c r="G700" s="75"/>
      <c r="H700" s="7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 x14ac:dyDescent="0.25">
      <c r="A701" s="39"/>
      <c r="B701" s="39"/>
      <c r="C701" s="74"/>
      <c r="D701" s="40"/>
      <c r="E701" s="41"/>
      <c r="F701" s="41"/>
      <c r="G701" s="75"/>
      <c r="H701" s="7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 x14ac:dyDescent="0.25">
      <c r="A702" s="39"/>
      <c r="B702" s="39"/>
      <c r="C702" s="74"/>
      <c r="D702" s="40"/>
      <c r="E702" s="41"/>
      <c r="F702" s="41"/>
      <c r="G702" s="75"/>
      <c r="H702" s="7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 x14ac:dyDescent="0.25">
      <c r="A703" s="39"/>
      <c r="B703" s="39"/>
      <c r="C703" s="74"/>
      <c r="D703" s="40"/>
      <c r="E703" s="41"/>
      <c r="F703" s="41"/>
      <c r="G703" s="75"/>
      <c r="H703" s="7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 x14ac:dyDescent="0.25">
      <c r="A704" s="39"/>
      <c r="B704" s="39"/>
      <c r="C704" s="74"/>
      <c r="D704" s="40"/>
      <c r="E704" s="41"/>
      <c r="F704" s="41"/>
      <c r="G704" s="75"/>
      <c r="H704" s="7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 x14ac:dyDescent="0.25">
      <c r="A705" s="39"/>
      <c r="B705" s="39"/>
      <c r="C705" s="74"/>
      <c r="D705" s="40"/>
      <c r="E705" s="41"/>
      <c r="F705" s="41"/>
      <c r="G705" s="75"/>
      <c r="H705" s="7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 x14ac:dyDescent="0.25">
      <c r="A706" s="39"/>
      <c r="B706" s="39"/>
      <c r="C706" s="74"/>
      <c r="D706" s="40"/>
      <c r="E706" s="41"/>
      <c r="F706" s="41"/>
      <c r="G706" s="75"/>
      <c r="H706" s="7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 x14ac:dyDescent="0.25">
      <c r="A707" s="39"/>
      <c r="B707" s="39"/>
      <c r="C707" s="74"/>
      <c r="D707" s="40"/>
      <c r="E707" s="41"/>
      <c r="F707" s="41"/>
      <c r="G707" s="75"/>
      <c r="H707" s="7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 x14ac:dyDescent="0.25">
      <c r="A708" s="39"/>
      <c r="B708" s="39"/>
      <c r="C708" s="74"/>
      <c r="D708" s="40"/>
      <c r="E708" s="41"/>
      <c r="F708" s="41"/>
      <c r="G708" s="75"/>
      <c r="H708" s="7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 x14ac:dyDescent="0.25">
      <c r="A709" s="39"/>
      <c r="B709" s="39"/>
      <c r="C709" s="74"/>
      <c r="D709" s="40"/>
      <c r="E709" s="41"/>
      <c r="F709" s="41"/>
      <c r="G709" s="75"/>
      <c r="H709" s="7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 x14ac:dyDescent="0.25">
      <c r="A710" s="39"/>
      <c r="B710" s="39"/>
      <c r="C710" s="74"/>
      <c r="D710" s="40"/>
      <c r="E710" s="41"/>
      <c r="F710" s="41"/>
      <c r="G710" s="75"/>
      <c r="H710" s="7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 x14ac:dyDescent="0.25">
      <c r="A711" s="39"/>
      <c r="B711" s="39"/>
      <c r="C711" s="74"/>
      <c r="D711" s="40"/>
      <c r="E711" s="41"/>
      <c r="F711" s="41"/>
      <c r="G711" s="75"/>
      <c r="H711" s="7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 x14ac:dyDescent="0.25">
      <c r="A712" s="39"/>
      <c r="B712" s="39"/>
      <c r="C712" s="74"/>
      <c r="D712" s="40"/>
      <c r="E712" s="41"/>
      <c r="F712" s="41"/>
      <c r="G712" s="75"/>
      <c r="H712" s="7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 x14ac:dyDescent="0.25">
      <c r="A713" s="39"/>
      <c r="B713" s="39"/>
      <c r="C713" s="74"/>
      <c r="D713" s="40"/>
      <c r="E713" s="41"/>
      <c r="F713" s="41"/>
      <c r="G713" s="75"/>
      <c r="H713" s="7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 x14ac:dyDescent="0.25">
      <c r="A714" s="39"/>
      <c r="B714" s="39"/>
      <c r="C714" s="74"/>
      <c r="D714" s="40"/>
      <c r="E714" s="41"/>
      <c r="F714" s="41"/>
      <c r="G714" s="75"/>
      <c r="H714" s="7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 x14ac:dyDescent="0.25">
      <c r="A715" s="39"/>
      <c r="B715" s="39"/>
      <c r="C715" s="74"/>
      <c r="D715" s="40"/>
      <c r="E715" s="41"/>
      <c r="F715" s="41"/>
      <c r="G715" s="75"/>
      <c r="H715" s="7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 x14ac:dyDescent="0.25">
      <c r="A716" s="39"/>
      <c r="B716" s="39"/>
      <c r="C716" s="74"/>
      <c r="D716" s="40"/>
      <c r="E716" s="41"/>
      <c r="F716" s="41"/>
      <c r="G716" s="75"/>
      <c r="H716" s="7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 x14ac:dyDescent="0.25">
      <c r="A717" s="39"/>
      <c r="B717" s="39"/>
      <c r="C717" s="74"/>
      <c r="D717" s="40"/>
      <c r="E717" s="41"/>
      <c r="F717" s="41"/>
      <c r="G717" s="75"/>
      <c r="H717" s="7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 x14ac:dyDescent="0.25">
      <c r="A718" s="39"/>
      <c r="B718" s="39"/>
      <c r="C718" s="74"/>
      <c r="D718" s="40"/>
      <c r="E718" s="41"/>
      <c r="F718" s="41"/>
      <c r="G718" s="75"/>
      <c r="H718" s="7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 x14ac:dyDescent="0.25">
      <c r="A719" s="39"/>
      <c r="B719" s="39"/>
      <c r="C719" s="74"/>
      <c r="D719" s="40"/>
      <c r="E719" s="41"/>
      <c r="F719" s="41"/>
      <c r="G719" s="75"/>
      <c r="H719" s="7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 x14ac:dyDescent="0.25">
      <c r="A720" s="39"/>
      <c r="B720" s="39"/>
      <c r="C720" s="74"/>
      <c r="D720" s="40"/>
      <c r="E720" s="41"/>
      <c r="F720" s="41"/>
      <c r="G720" s="75"/>
      <c r="H720" s="7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 x14ac:dyDescent="0.25">
      <c r="A721" s="39"/>
      <c r="B721" s="39"/>
      <c r="C721" s="74"/>
      <c r="D721" s="40"/>
      <c r="E721" s="41"/>
      <c r="F721" s="41"/>
      <c r="G721" s="75"/>
      <c r="H721" s="7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 x14ac:dyDescent="0.25">
      <c r="A722" s="39"/>
      <c r="B722" s="39"/>
      <c r="C722" s="74"/>
      <c r="D722" s="40"/>
      <c r="E722" s="41"/>
      <c r="F722" s="41"/>
      <c r="G722" s="75"/>
      <c r="H722" s="7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 x14ac:dyDescent="0.25">
      <c r="A723" s="39"/>
      <c r="B723" s="39"/>
      <c r="C723" s="74"/>
      <c r="D723" s="40"/>
      <c r="E723" s="41"/>
      <c r="F723" s="41"/>
      <c r="G723" s="75"/>
      <c r="H723" s="7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 x14ac:dyDescent="0.25">
      <c r="A724" s="39"/>
      <c r="B724" s="39"/>
      <c r="C724" s="74"/>
      <c r="D724" s="40"/>
      <c r="E724" s="41"/>
      <c r="F724" s="41"/>
      <c r="G724" s="75"/>
      <c r="H724" s="7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 x14ac:dyDescent="0.25">
      <c r="A725" s="39"/>
      <c r="B725" s="39"/>
      <c r="C725" s="74"/>
      <c r="D725" s="40"/>
      <c r="E725" s="41"/>
      <c r="F725" s="41"/>
      <c r="G725" s="75"/>
      <c r="H725" s="7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 x14ac:dyDescent="0.25">
      <c r="A726" s="39"/>
      <c r="B726" s="39"/>
      <c r="C726" s="74"/>
      <c r="D726" s="40"/>
      <c r="E726" s="41"/>
      <c r="F726" s="41"/>
      <c r="G726" s="75"/>
      <c r="H726" s="7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 x14ac:dyDescent="0.25">
      <c r="A727" s="39"/>
      <c r="B727" s="39"/>
      <c r="C727" s="74"/>
      <c r="D727" s="40"/>
      <c r="E727" s="41"/>
      <c r="F727" s="41"/>
      <c r="G727" s="75"/>
      <c r="H727" s="7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 x14ac:dyDescent="0.25">
      <c r="A728" s="39"/>
      <c r="B728" s="39"/>
      <c r="C728" s="74"/>
      <c r="D728" s="40"/>
      <c r="E728" s="41"/>
      <c r="F728" s="41"/>
      <c r="G728" s="75"/>
      <c r="H728" s="7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 x14ac:dyDescent="0.25">
      <c r="A729" s="39"/>
      <c r="B729" s="39"/>
      <c r="C729" s="74"/>
      <c r="D729" s="40"/>
      <c r="E729" s="41"/>
      <c r="F729" s="41"/>
      <c r="G729" s="75"/>
      <c r="H729" s="7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 x14ac:dyDescent="0.25">
      <c r="A730" s="39"/>
      <c r="B730" s="39"/>
      <c r="C730" s="74"/>
      <c r="D730" s="40"/>
      <c r="E730" s="41"/>
      <c r="F730" s="41"/>
      <c r="G730" s="75"/>
      <c r="H730" s="7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 x14ac:dyDescent="0.25">
      <c r="A731" s="39"/>
      <c r="B731" s="39"/>
      <c r="C731" s="74"/>
      <c r="D731" s="40"/>
      <c r="E731" s="41"/>
      <c r="F731" s="41"/>
      <c r="G731" s="75"/>
      <c r="H731" s="7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 x14ac:dyDescent="0.25">
      <c r="A732" s="39"/>
      <c r="B732" s="39"/>
      <c r="C732" s="74"/>
      <c r="D732" s="40"/>
      <c r="E732" s="41"/>
      <c r="F732" s="41"/>
      <c r="G732" s="75"/>
      <c r="H732" s="7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 x14ac:dyDescent="0.25">
      <c r="A733" s="39"/>
      <c r="B733" s="39"/>
      <c r="C733" s="74"/>
      <c r="D733" s="40"/>
      <c r="E733" s="41"/>
      <c r="F733" s="41"/>
      <c r="G733" s="75"/>
      <c r="H733" s="7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 x14ac:dyDescent="0.25">
      <c r="A734" s="39"/>
      <c r="B734" s="39"/>
      <c r="C734" s="74"/>
      <c r="D734" s="40"/>
      <c r="E734" s="41"/>
      <c r="F734" s="41"/>
      <c r="G734" s="75"/>
      <c r="H734" s="7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 x14ac:dyDescent="0.25">
      <c r="A735" s="39"/>
      <c r="B735" s="39"/>
      <c r="C735" s="74"/>
      <c r="D735" s="40"/>
      <c r="E735" s="41"/>
      <c r="F735" s="41"/>
      <c r="G735" s="75"/>
      <c r="H735" s="7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 x14ac:dyDescent="0.25">
      <c r="A736" s="39"/>
      <c r="B736" s="39"/>
      <c r="C736" s="74"/>
      <c r="D736" s="40"/>
      <c r="E736" s="41"/>
      <c r="F736" s="41"/>
      <c r="G736" s="75"/>
      <c r="H736" s="7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 x14ac:dyDescent="0.25">
      <c r="A737" s="39"/>
      <c r="B737" s="39"/>
      <c r="C737" s="74"/>
      <c r="D737" s="40"/>
      <c r="E737" s="41"/>
      <c r="F737" s="41"/>
      <c r="G737" s="75"/>
      <c r="H737" s="7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 x14ac:dyDescent="0.25">
      <c r="A738" s="39"/>
      <c r="B738" s="39"/>
      <c r="C738" s="74"/>
      <c r="D738" s="40"/>
      <c r="E738" s="41"/>
      <c r="F738" s="41"/>
      <c r="G738" s="75"/>
      <c r="H738" s="7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 x14ac:dyDescent="0.25">
      <c r="A739" s="39"/>
      <c r="B739" s="39"/>
      <c r="C739" s="74"/>
      <c r="D739" s="40"/>
      <c r="E739" s="41"/>
      <c r="F739" s="41"/>
      <c r="G739" s="75"/>
      <c r="H739" s="7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 x14ac:dyDescent="0.25">
      <c r="A740" s="39"/>
      <c r="B740" s="39"/>
      <c r="C740" s="74"/>
      <c r="D740" s="40"/>
      <c r="E740" s="41"/>
      <c r="F740" s="41"/>
      <c r="G740" s="75"/>
      <c r="H740" s="7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 x14ac:dyDescent="0.25">
      <c r="A741" s="39"/>
      <c r="B741" s="39"/>
      <c r="C741" s="74"/>
      <c r="D741" s="40"/>
      <c r="E741" s="41"/>
      <c r="F741" s="41"/>
      <c r="G741" s="75"/>
      <c r="H741" s="7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 x14ac:dyDescent="0.25">
      <c r="A742" s="39"/>
      <c r="B742" s="39"/>
      <c r="C742" s="74"/>
      <c r="D742" s="40"/>
      <c r="E742" s="41"/>
      <c r="F742" s="41"/>
      <c r="G742" s="75"/>
      <c r="H742" s="7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 x14ac:dyDescent="0.25">
      <c r="A743" s="39"/>
      <c r="B743" s="39"/>
      <c r="C743" s="74"/>
      <c r="D743" s="40"/>
      <c r="E743" s="41"/>
      <c r="F743" s="41"/>
      <c r="G743" s="75"/>
      <c r="H743" s="7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 x14ac:dyDescent="0.25">
      <c r="A744" s="39"/>
      <c r="B744" s="39"/>
      <c r="C744" s="74"/>
      <c r="D744" s="40"/>
      <c r="E744" s="41"/>
      <c r="F744" s="41"/>
      <c r="G744" s="75"/>
      <c r="H744" s="7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 x14ac:dyDescent="0.25">
      <c r="A745" s="39"/>
      <c r="B745" s="39"/>
      <c r="C745" s="74"/>
      <c r="D745" s="40"/>
      <c r="E745" s="41"/>
      <c r="F745" s="41"/>
      <c r="G745" s="75"/>
      <c r="H745" s="7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 x14ac:dyDescent="0.25">
      <c r="A746" s="39"/>
      <c r="B746" s="39"/>
      <c r="C746" s="74"/>
      <c r="D746" s="40"/>
      <c r="E746" s="41"/>
      <c r="F746" s="41"/>
      <c r="G746" s="75"/>
      <c r="H746" s="7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 x14ac:dyDescent="0.25">
      <c r="A747" s="39"/>
      <c r="B747" s="39"/>
      <c r="C747" s="74"/>
      <c r="D747" s="40"/>
      <c r="E747" s="41"/>
      <c r="F747" s="41"/>
      <c r="G747" s="75"/>
      <c r="H747" s="7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 x14ac:dyDescent="0.25">
      <c r="A748" s="39"/>
      <c r="B748" s="39"/>
      <c r="C748" s="74"/>
      <c r="D748" s="40"/>
      <c r="E748" s="41"/>
      <c r="F748" s="41"/>
      <c r="G748" s="75"/>
      <c r="H748" s="7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 x14ac:dyDescent="0.25">
      <c r="A749" s="39"/>
      <c r="B749" s="39"/>
      <c r="C749" s="74"/>
      <c r="D749" s="40"/>
      <c r="E749" s="41"/>
      <c r="F749" s="41"/>
      <c r="G749" s="75"/>
      <c r="H749" s="7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 x14ac:dyDescent="0.25">
      <c r="A750" s="39"/>
      <c r="B750" s="39"/>
      <c r="C750" s="74"/>
      <c r="D750" s="40"/>
      <c r="E750" s="41"/>
      <c r="F750" s="41"/>
      <c r="G750" s="75"/>
      <c r="H750" s="7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 x14ac:dyDescent="0.25">
      <c r="A751" s="39"/>
      <c r="B751" s="39"/>
      <c r="C751" s="74"/>
      <c r="D751" s="40"/>
      <c r="E751" s="41"/>
      <c r="F751" s="41"/>
      <c r="G751" s="75"/>
      <c r="H751" s="7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 x14ac:dyDescent="0.25">
      <c r="A752" s="39"/>
      <c r="B752" s="39"/>
      <c r="C752" s="74"/>
      <c r="D752" s="40"/>
      <c r="E752" s="41"/>
      <c r="F752" s="41"/>
      <c r="G752" s="75"/>
      <c r="H752" s="7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 x14ac:dyDescent="0.25">
      <c r="A753" s="39"/>
      <c r="B753" s="39"/>
      <c r="C753" s="74"/>
      <c r="D753" s="40"/>
      <c r="E753" s="41"/>
      <c r="F753" s="41"/>
      <c r="G753" s="75"/>
      <c r="H753" s="7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 x14ac:dyDescent="0.25">
      <c r="A754" s="39"/>
      <c r="B754" s="39"/>
      <c r="C754" s="74"/>
      <c r="D754" s="40"/>
      <c r="E754" s="41"/>
      <c r="F754" s="41"/>
      <c r="G754" s="75"/>
      <c r="H754" s="7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 x14ac:dyDescent="0.25">
      <c r="A755" s="39"/>
      <c r="B755" s="39"/>
      <c r="C755" s="74"/>
      <c r="D755" s="40"/>
      <c r="E755" s="41"/>
      <c r="F755" s="41"/>
      <c r="G755" s="75"/>
      <c r="H755" s="7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 x14ac:dyDescent="0.25">
      <c r="A756" s="39"/>
      <c r="B756" s="39"/>
      <c r="C756" s="74"/>
      <c r="D756" s="40"/>
      <c r="E756" s="41"/>
      <c r="F756" s="41"/>
      <c r="G756" s="75"/>
      <c r="H756" s="7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 x14ac:dyDescent="0.25">
      <c r="A757" s="39"/>
      <c r="B757" s="39"/>
      <c r="C757" s="74"/>
      <c r="D757" s="40"/>
      <c r="E757" s="41"/>
      <c r="F757" s="41"/>
      <c r="G757" s="75"/>
      <c r="H757" s="7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 x14ac:dyDescent="0.25">
      <c r="A758" s="39"/>
      <c r="B758" s="39"/>
      <c r="C758" s="74"/>
      <c r="D758" s="40"/>
      <c r="E758" s="41"/>
      <c r="F758" s="41"/>
      <c r="G758" s="75"/>
      <c r="H758" s="7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 x14ac:dyDescent="0.25">
      <c r="A759" s="39"/>
      <c r="B759" s="39"/>
      <c r="C759" s="74"/>
      <c r="D759" s="40"/>
      <c r="E759" s="41"/>
      <c r="F759" s="41"/>
      <c r="G759" s="75"/>
      <c r="H759" s="7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 x14ac:dyDescent="0.25">
      <c r="A760" s="39"/>
      <c r="B760" s="39"/>
      <c r="C760" s="74"/>
      <c r="D760" s="40"/>
      <c r="E760" s="41"/>
      <c r="F760" s="41"/>
      <c r="G760" s="75"/>
      <c r="H760" s="7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 x14ac:dyDescent="0.25">
      <c r="A761" s="39"/>
      <c r="B761" s="39"/>
      <c r="C761" s="74"/>
      <c r="D761" s="40"/>
      <c r="E761" s="41"/>
      <c r="F761" s="41"/>
      <c r="G761" s="75"/>
      <c r="H761" s="7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 x14ac:dyDescent="0.25">
      <c r="A762" s="39"/>
      <c r="B762" s="39"/>
      <c r="C762" s="74"/>
      <c r="D762" s="40"/>
      <c r="E762" s="41"/>
      <c r="F762" s="41"/>
      <c r="G762" s="75"/>
      <c r="H762" s="7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 x14ac:dyDescent="0.25">
      <c r="A763" s="39"/>
      <c r="B763" s="39"/>
      <c r="C763" s="74"/>
      <c r="D763" s="40"/>
      <c r="E763" s="41"/>
      <c r="F763" s="41"/>
      <c r="G763" s="75"/>
      <c r="H763" s="7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 x14ac:dyDescent="0.25">
      <c r="A764" s="39"/>
      <c r="B764" s="39"/>
      <c r="C764" s="74"/>
      <c r="D764" s="40"/>
      <c r="E764" s="41"/>
      <c r="F764" s="41"/>
      <c r="G764" s="75"/>
      <c r="H764" s="7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 x14ac:dyDescent="0.25">
      <c r="A765" s="39"/>
      <c r="B765" s="39"/>
      <c r="C765" s="74"/>
      <c r="D765" s="40"/>
      <c r="E765" s="41"/>
      <c r="F765" s="41"/>
      <c r="G765" s="75"/>
      <c r="H765" s="7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 x14ac:dyDescent="0.25">
      <c r="A766" s="39"/>
      <c r="B766" s="39"/>
      <c r="C766" s="74"/>
      <c r="D766" s="40"/>
      <c r="E766" s="41"/>
      <c r="F766" s="41"/>
      <c r="G766" s="75"/>
      <c r="H766" s="7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 x14ac:dyDescent="0.25">
      <c r="A767" s="39"/>
      <c r="B767" s="39"/>
      <c r="C767" s="74"/>
      <c r="D767" s="40"/>
      <c r="E767" s="41"/>
      <c r="F767" s="41"/>
      <c r="G767" s="75"/>
      <c r="H767" s="7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 x14ac:dyDescent="0.25">
      <c r="A768" s="39"/>
      <c r="B768" s="39"/>
      <c r="C768" s="74"/>
      <c r="D768" s="40"/>
      <c r="E768" s="41"/>
      <c r="F768" s="41"/>
      <c r="G768" s="75"/>
      <c r="H768" s="7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 x14ac:dyDescent="0.25">
      <c r="A769" s="39"/>
      <c r="B769" s="39"/>
      <c r="C769" s="74"/>
      <c r="D769" s="40"/>
      <c r="E769" s="41"/>
      <c r="F769" s="41"/>
      <c r="G769" s="75"/>
      <c r="H769" s="7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 x14ac:dyDescent="0.25">
      <c r="A770" s="39"/>
      <c r="B770" s="39"/>
      <c r="C770" s="74"/>
      <c r="D770" s="40"/>
      <c r="E770" s="41"/>
      <c r="F770" s="41"/>
      <c r="G770" s="75"/>
      <c r="H770" s="7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 x14ac:dyDescent="0.25">
      <c r="A771" s="39"/>
      <c r="B771" s="39"/>
      <c r="C771" s="74"/>
      <c r="D771" s="40"/>
      <c r="E771" s="41"/>
      <c r="F771" s="41"/>
      <c r="G771" s="75"/>
      <c r="H771" s="7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 x14ac:dyDescent="0.25">
      <c r="A772" s="39"/>
      <c r="B772" s="39"/>
      <c r="C772" s="74"/>
      <c r="D772" s="40"/>
      <c r="E772" s="41"/>
      <c r="F772" s="41"/>
      <c r="G772" s="75"/>
      <c r="H772" s="7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 x14ac:dyDescent="0.25">
      <c r="A773" s="39"/>
      <c r="B773" s="39"/>
      <c r="C773" s="74"/>
      <c r="D773" s="40"/>
      <c r="E773" s="41"/>
      <c r="F773" s="41"/>
      <c r="G773" s="75"/>
      <c r="H773" s="7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 x14ac:dyDescent="0.25">
      <c r="A774" s="39"/>
      <c r="B774" s="39"/>
      <c r="C774" s="74"/>
      <c r="D774" s="40"/>
      <c r="E774" s="41"/>
      <c r="F774" s="41"/>
      <c r="G774" s="75"/>
      <c r="H774" s="7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 x14ac:dyDescent="0.25">
      <c r="A775" s="39"/>
      <c r="B775" s="39"/>
      <c r="C775" s="74"/>
      <c r="D775" s="40"/>
      <c r="E775" s="41"/>
      <c r="F775" s="41"/>
      <c r="G775" s="75"/>
      <c r="H775" s="7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 x14ac:dyDescent="0.25">
      <c r="A776" s="39"/>
      <c r="B776" s="39"/>
      <c r="C776" s="74"/>
      <c r="D776" s="40"/>
      <c r="E776" s="41"/>
      <c r="F776" s="41"/>
      <c r="G776" s="75"/>
      <c r="H776" s="7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 x14ac:dyDescent="0.25">
      <c r="A777" s="39"/>
      <c r="B777" s="39"/>
      <c r="C777" s="74"/>
      <c r="D777" s="40"/>
      <c r="E777" s="41"/>
      <c r="F777" s="41"/>
      <c r="G777" s="75"/>
      <c r="H777" s="7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 x14ac:dyDescent="0.25">
      <c r="A778" s="39"/>
      <c r="B778" s="39"/>
      <c r="C778" s="74"/>
      <c r="D778" s="40"/>
      <c r="E778" s="41"/>
      <c r="F778" s="41"/>
      <c r="G778" s="75"/>
      <c r="H778" s="7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 x14ac:dyDescent="0.25">
      <c r="A779" s="39"/>
      <c r="B779" s="39"/>
      <c r="C779" s="74"/>
      <c r="D779" s="40"/>
      <c r="E779" s="41"/>
      <c r="F779" s="41"/>
      <c r="G779" s="75"/>
      <c r="H779" s="7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 x14ac:dyDescent="0.25">
      <c r="A780" s="39"/>
      <c r="B780" s="39"/>
      <c r="C780" s="74"/>
      <c r="D780" s="40"/>
      <c r="E780" s="41"/>
      <c r="F780" s="41"/>
      <c r="G780" s="75"/>
      <c r="H780" s="7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 x14ac:dyDescent="0.25">
      <c r="A781" s="39"/>
      <c r="B781" s="39"/>
      <c r="C781" s="74"/>
      <c r="D781" s="40"/>
      <c r="E781" s="41"/>
      <c r="F781" s="41"/>
      <c r="G781" s="75"/>
      <c r="H781" s="7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 x14ac:dyDescent="0.25">
      <c r="A782" s="39"/>
      <c r="B782" s="39"/>
      <c r="C782" s="74"/>
      <c r="D782" s="40"/>
      <c r="E782" s="41"/>
      <c r="F782" s="41"/>
      <c r="G782" s="75"/>
      <c r="H782" s="7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 x14ac:dyDescent="0.25">
      <c r="A783" s="39"/>
      <c r="B783" s="39"/>
      <c r="C783" s="74"/>
      <c r="D783" s="40"/>
      <c r="E783" s="41"/>
      <c r="F783" s="41"/>
      <c r="G783" s="75"/>
      <c r="H783" s="7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 x14ac:dyDescent="0.25">
      <c r="A784" s="39"/>
      <c r="B784" s="39"/>
      <c r="C784" s="74"/>
      <c r="D784" s="40"/>
      <c r="E784" s="41"/>
      <c r="F784" s="41"/>
      <c r="G784" s="75"/>
      <c r="H784" s="7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 x14ac:dyDescent="0.25">
      <c r="A785" s="39"/>
      <c r="B785" s="39"/>
      <c r="C785" s="74"/>
      <c r="D785" s="40"/>
      <c r="E785" s="41"/>
      <c r="F785" s="41"/>
      <c r="G785" s="75"/>
      <c r="H785" s="7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 x14ac:dyDescent="0.25">
      <c r="A786" s="39"/>
      <c r="B786" s="39"/>
      <c r="C786" s="74"/>
      <c r="D786" s="40"/>
      <c r="E786" s="41"/>
      <c r="F786" s="41"/>
      <c r="G786" s="75"/>
      <c r="H786" s="7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 x14ac:dyDescent="0.25">
      <c r="A787" s="39"/>
      <c r="B787" s="39"/>
      <c r="C787" s="74"/>
      <c r="D787" s="40"/>
      <c r="E787" s="41"/>
      <c r="F787" s="41"/>
      <c r="G787" s="75"/>
      <c r="H787" s="7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 x14ac:dyDescent="0.25">
      <c r="A788" s="39"/>
      <c r="B788" s="39"/>
      <c r="C788" s="74"/>
      <c r="D788" s="40"/>
      <c r="E788" s="41"/>
      <c r="F788" s="41"/>
      <c r="G788" s="75"/>
      <c r="H788" s="7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 x14ac:dyDescent="0.25">
      <c r="A789" s="39"/>
      <c r="B789" s="39"/>
      <c r="C789" s="74"/>
      <c r="D789" s="40"/>
      <c r="E789" s="41"/>
      <c r="F789" s="41"/>
      <c r="G789" s="75"/>
      <c r="H789" s="7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 x14ac:dyDescent="0.25">
      <c r="A790" s="39"/>
      <c r="B790" s="39"/>
      <c r="C790" s="74"/>
      <c r="D790" s="40"/>
      <c r="E790" s="41"/>
      <c r="F790" s="41"/>
      <c r="G790" s="75"/>
      <c r="H790" s="7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 x14ac:dyDescent="0.25">
      <c r="A791" s="39"/>
      <c r="B791" s="39"/>
      <c r="C791" s="74"/>
      <c r="D791" s="40"/>
      <c r="E791" s="41"/>
      <c r="F791" s="41"/>
      <c r="G791" s="75"/>
      <c r="H791" s="7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 x14ac:dyDescent="0.25">
      <c r="A792" s="39"/>
      <c r="B792" s="39"/>
      <c r="C792" s="74"/>
      <c r="D792" s="40"/>
      <c r="E792" s="41"/>
      <c r="F792" s="41"/>
      <c r="G792" s="75"/>
      <c r="H792" s="7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 x14ac:dyDescent="0.25">
      <c r="A793" s="39"/>
      <c r="B793" s="39"/>
      <c r="C793" s="74"/>
      <c r="D793" s="40"/>
      <c r="E793" s="41"/>
      <c r="F793" s="41"/>
      <c r="G793" s="75"/>
      <c r="H793" s="7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 x14ac:dyDescent="0.25">
      <c r="A794" s="39"/>
      <c r="B794" s="39"/>
      <c r="C794" s="74"/>
      <c r="D794" s="40"/>
      <c r="E794" s="41"/>
      <c r="F794" s="41"/>
      <c r="G794" s="75"/>
      <c r="H794" s="7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 x14ac:dyDescent="0.25">
      <c r="A795" s="39"/>
      <c r="B795" s="39"/>
      <c r="C795" s="74"/>
      <c r="D795" s="40"/>
      <c r="E795" s="41"/>
      <c r="F795" s="41"/>
      <c r="G795" s="75"/>
      <c r="H795" s="7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 x14ac:dyDescent="0.25">
      <c r="A796" s="39"/>
      <c r="B796" s="39"/>
      <c r="C796" s="74"/>
      <c r="D796" s="40"/>
      <c r="E796" s="41"/>
      <c r="F796" s="41"/>
      <c r="G796" s="75"/>
      <c r="H796" s="7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 x14ac:dyDescent="0.25">
      <c r="A797" s="39"/>
      <c r="B797" s="39"/>
      <c r="C797" s="74"/>
      <c r="D797" s="40"/>
      <c r="E797" s="41"/>
      <c r="F797" s="41"/>
      <c r="G797" s="75"/>
      <c r="H797" s="7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 x14ac:dyDescent="0.25">
      <c r="A798" s="39"/>
      <c r="B798" s="39"/>
      <c r="C798" s="74"/>
      <c r="D798" s="40"/>
      <c r="E798" s="41"/>
      <c r="F798" s="41"/>
      <c r="G798" s="75"/>
      <c r="H798" s="7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 x14ac:dyDescent="0.25">
      <c r="A799" s="39"/>
      <c r="B799" s="39"/>
      <c r="C799" s="74"/>
      <c r="D799" s="40"/>
      <c r="E799" s="41"/>
      <c r="F799" s="41"/>
      <c r="G799" s="75"/>
      <c r="H799" s="7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 x14ac:dyDescent="0.25">
      <c r="A800" s="39"/>
      <c r="B800" s="39"/>
      <c r="C800" s="74"/>
      <c r="D800" s="40"/>
      <c r="E800" s="41"/>
      <c r="F800" s="41"/>
      <c r="G800" s="75"/>
      <c r="H800" s="7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 x14ac:dyDescent="0.25">
      <c r="A801" s="39"/>
      <c r="B801" s="39"/>
      <c r="C801" s="74"/>
      <c r="D801" s="40"/>
      <c r="E801" s="41"/>
      <c r="F801" s="41"/>
      <c r="G801" s="75"/>
      <c r="H801" s="7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 x14ac:dyDescent="0.25">
      <c r="A802" s="39"/>
      <c r="B802" s="39"/>
      <c r="C802" s="74"/>
      <c r="D802" s="40"/>
      <c r="E802" s="41"/>
      <c r="F802" s="41"/>
      <c r="G802" s="75"/>
      <c r="H802" s="7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 x14ac:dyDescent="0.25">
      <c r="A803" s="39"/>
      <c r="B803" s="39"/>
      <c r="C803" s="74"/>
      <c r="D803" s="40"/>
      <c r="E803" s="41"/>
      <c r="F803" s="41"/>
      <c r="G803" s="75"/>
      <c r="H803" s="7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 x14ac:dyDescent="0.25">
      <c r="A804" s="39"/>
      <c r="B804" s="39"/>
      <c r="C804" s="74"/>
      <c r="D804" s="40"/>
      <c r="E804" s="41"/>
      <c r="F804" s="41"/>
      <c r="G804" s="75"/>
      <c r="H804" s="7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 x14ac:dyDescent="0.25">
      <c r="A805" s="39"/>
      <c r="B805" s="39"/>
      <c r="C805" s="74"/>
      <c r="D805" s="40"/>
      <c r="E805" s="41"/>
      <c r="F805" s="41"/>
      <c r="G805" s="75"/>
      <c r="H805" s="7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 x14ac:dyDescent="0.25">
      <c r="A806" s="39"/>
      <c r="B806" s="39"/>
      <c r="C806" s="74"/>
      <c r="D806" s="40"/>
      <c r="E806" s="41"/>
      <c r="F806" s="41"/>
      <c r="G806" s="75"/>
      <c r="H806" s="7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 x14ac:dyDescent="0.25">
      <c r="A807" s="39"/>
      <c r="B807" s="39"/>
      <c r="C807" s="74"/>
      <c r="D807" s="40"/>
      <c r="E807" s="41"/>
      <c r="F807" s="41"/>
      <c r="G807" s="75"/>
      <c r="H807" s="7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 x14ac:dyDescent="0.25">
      <c r="A808" s="39"/>
      <c r="B808" s="39"/>
      <c r="C808" s="74"/>
      <c r="D808" s="40"/>
      <c r="E808" s="41"/>
      <c r="F808" s="41"/>
      <c r="G808" s="75"/>
      <c r="H808" s="7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 x14ac:dyDescent="0.25">
      <c r="A809" s="39"/>
      <c r="B809" s="39"/>
      <c r="C809" s="74"/>
      <c r="D809" s="40"/>
      <c r="E809" s="41"/>
      <c r="F809" s="41"/>
      <c r="G809" s="75"/>
      <c r="H809" s="7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 x14ac:dyDescent="0.25">
      <c r="A810" s="39"/>
      <c r="B810" s="39"/>
      <c r="C810" s="74"/>
      <c r="D810" s="40"/>
      <c r="E810" s="41"/>
      <c r="F810" s="41"/>
      <c r="G810" s="75"/>
      <c r="H810" s="7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 x14ac:dyDescent="0.25">
      <c r="A811" s="39"/>
      <c r="B811" s="39"/>
      <c r="C811" s="74"/>
      <c r="D811" s="40"/>
      <c r="E811" s="41"/>
      <c r="F811" s="41"/>
      <c r="G811" s="75"/>
      <c r="H811" s="7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 x14ac:dyDescent="0.25">
      <c r="A812" s="39"/>
      <c r="B812" s="39"/>
      <c r="C812" s="74"/>
      <c r="D812" s="40"/>
      <c r="E812" s="41"/>
      <c r="F812" s="41"/>
      <c r="G812" s="75"/>
      <c r="H812" s="7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 x14ac:dyDescent="0.25">
      <c r="A813" s="39"/>
      <c r="B813" s="39"/>
      <c r="C813" s="74"/>
      <c r="D813" s="40"/>
      <c r="E813" s="41"/>
      <c r="F813" s="41"/>
      <c r="G813" s="75"/>
      <c r="H813" s="7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 x14ac:dyDescent="0.25">
      <c r="A814" s="39"/>
      <c r="B814" s="39"/>
      <c r="C814" s="74"/>
      <c r="D814" s="40"/>
      <c r="E814" s="41"/>
      <c r="F814" s="41"/>
      <c r="G814" s="75"/>
      <c r="H814" s="7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 x14ac:dyDescent="0.25">
      <c r="A815" s="39"/>
      <c r="B815" s="39"/>
      <c r="C815" s="74"/>
      <c r="D815" s="40"/>
      <c r="E815" s="41"/>
      <c r="F815" s="41"/>
      <c r="G815" s="75"/>
      <c r="H815" s="7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 x14ac:dyDescent="0.25">
      <c r="A816" s="39"/>
      <c r="B816" s="39"/>
      <c r="C816" s="74"/>
      <c r="D816" s="40"/>
      <c r="E816" s="41"/>
      <c r="F816" s="41"/>
      <c r="G816" s="75"/>
      <c r="H816" s="7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 x14ac:dyDescent="0.25">
      <c r="A817" s="39"/>
      <c r="B817" s="39"/>
      <c r="C817" s="74"/>
      <c r="D817" s="40"/>
      <c r="E817" s="41"/>
      <c r="F817" s="41"/>
      <c r="G817" s="75"/>
      <c r="H817" s="7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 x14ac:dyDescent="0.25">
      <c r="A818" s="39"/>
      <c r="B818" s="39"/>
      <c r="C818" s="74"/>
      <c r="D818" s="40"/>
      <c r="E818" s="41"/>
      <c r="F818" s="41"/>
      <c r="G818" s="75"/>
      <c r="H818" s="7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 x14ac:dyDescent="0.25">
      <c r="A819" s="39"/>
      <c r="B819" s="39"/>
      <c r="C819" s="74"/>
      <c r="D819" s="40"/>
      <c r="E819" s="41"/>
      <c r="F819" s="41"/>
      <c r="G819" s="75"/>
      <c r="H819" s="7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 x14ac:dyDescent="0.25">
      <c r="A820" s="39"/>
      <c r="B820" s="39"/>
      <c r="C820" s="74"/>
      <c r="D820" s="40"/>
      <c r="E820" s="41"/>
      <c r="F820" s="41"/>
      <c r="G820" s="75"/>
      <c r="H820" s="7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 x14ac:dyDescent="0.25">
      <c r="A821" s="39"/>
      <c r="B821" s="39"/>
      <c r="C821" s="74"/>
      <c r="D821" s="40"/>
      <c r="E821" s="41"/>
      <c r="F821" s="41"/>
      <c r="G821" s="75"/>
      <c r="H821" s="7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 x14ac:dyDescent="0.25">
      <c r="A822" s="39"/>
      <c r="B822" s="39"/>
      <c r="C822" s="74"/>
      <c r="D822" s="40"/>
      <c r="E822" s="41"/>
      <c r="F822" s="41"/>
      <c r="G822" s="75"/>
      <c r="H822" s="7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 x14ac:dyDescent="0.25">
      <c r="A823" s="39"/>
      <c r="B823" s="39"/>
      <c r="C823" s="74"/>
      <c r="D823" s="40"/>
      <c r="E823" s="41"/>
      <c r="F823" s="41"/>
      <c r="G823" s="75"/>
      <c r="H823" s="7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 x14ac:dyDescent="0.25">
      <c r="A824" s="39"/>
      <c r="B824" s="39"/>
      <c r="C824" s="74"/>
      <c r="D824" s="40"/>
      <c r="E824" s="41"/>
      <c r="F824" s="41"/>
      <c r="G824" s="75"/>
      <c r="H824" s="7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 x14ac:dyDescent="0.25">
      <c r="A825" s="39"/>
      <c r="B825" s="39"/>
      <c r="C825" s="74"/>
      <c r="D825" s="40"/>
      <c r="E825" s="41"/>
      <c r="F825" s="41"/>
      <c r="G825" s="75"/>
      <c r="H825" s="7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 x14ac:dyDescent="0.25">
      <c r="A826" s="39"/>
      <c r="B826" s="39"/>
      <c r="C826" s="74"/>
      <c r="D826" s="40"/>
      <c r="E826" s="41"/>
      <c r="F826" s="41"/>
      <c r="G826" s="75"/>
      <c r="H826" s="7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 x14ac:dyDescent="0.25">
      <c r="A827" s="39"/>
      <c r="B827" s="39"/>
      <c r="C827" s="74"/>
      <c r="D827" s="40"/>
      <c r="E827" s="41"/>
      <c r="F827" s="41"/>
      <c r="G827" s="75"/>
      <c r="H827" s="7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 x14ac:dyDescent="0.25">
      <c r="A828" s="39"/>
      <c r="B828" s="39"/>
      <c r="C828" s="74"/>
      <c r="D828" s="40"/>
      <c r="E828" s="41"/>
      <c r="F828" s="41"/>
      <c r="G828" s="75"/>
      <c r="H828" s="7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 x14ac:dyDescent="0.25">
      <c r="A829" s="39"/>
      <c r="B829" s="39"/>
      <c r="C829" s="74"/>
      <c r="D829" s="40"/>
      <c r="E829" s="41"/>
      <c r="F829" s="41"/>
      <c r="G829" s="75"/>
      <c r="H829" s="7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 x14ac:dyDescent="0.25">
      <c r="A830" s="39"/>
      <c r="B830" s="39"/>
      <c r="C830" s="74"/>
      <c r="D830" s="40"/>
      <c r="E830" s="41"/>
      <c r="F830" s="41"/>
      <c r="G830" s="75"/>
      <c r="H830" s="7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 x14ac:dyDescent="0.25">
      <c r="A831" s="39"/>
      <c r="B831" s="39"/>
      <c r="C831" s="74"/>
      <c r="D831" s="40"/>
      <c r="E831" s="41"/>
      <c r="F831" s="41"/>
      <c r="G831" s="75"/>
      <c r="H831" s="7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 x14ac:dyDescent="0.25">
      <c r="A832" s="39"/>
      <c r="B832" s="39"/>
      <c r="C832" s="74"/>
      <c r="D832" s="40"/>
      <c r="E832" s="41"/>
      <c r="F832" s="41"/>
      <c r="G832" s="75"/>
      <c r="H832" s="7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 x14ac:dyDescent="0.25">
      <c r="A833" s="39"/>
      <c r="B833" s="39"/>
      <c r="C833" s="74"/>
      <c r="D833" s="40"/>
      <c r="E833" s="41"/>
      <c r="F833" s="41"/>
      <c r="G833" s="75"/>
      <c r="H833" s="7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 x14ac:dyDescent="0.25">
      <c r="A834" s="39"/>
      <c r="B834" s="39"/>
      <c r="C834" s="74"/>
      <c r="D834" s="40"/>
      <c r="E834" s="41"/>
      <c r="F834" s="41"/>
      <c r="G834" s="75"/>
      <c r="H834" s="7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 x14ac:dyDescent="0.25">
      <c r="A835" s="39"/>
      <c r="B835" s="39"/>
      <c r="C835" s="74"/>
      <c r="D835" s="40"/>
      <c r="E835" s="41"/>
      <c r="F835" s="41"/>
      <c r="G835" s="75"/>
      <c r="H835" s="7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 x14ac:dyDescent="0.25">
      <c r="A836" s="39"/>
      <c r="B836" s="39"/>
      <c r="C836" s="74"/>
      <c r="D836" s="40"/>
      <c r="E836" s="41"/>
      <c r="F836" s="41"/>
      <c r="G836" s="75"/>
      <c r="H836" s="7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 x14ac:dyDescent="0.25">
      <c r="A837" s="39"/>
      <c r="B837" s="39"/>
      <c r="C837" s="74"/>
      <c r="D837" s="40"/>
      <c r="E837" s="41"/>
      <c r="F837" s="41"/>
      <c r="G837" s="75"/>
      <c r="H837" s="7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 x14ac:dyDescent="0.25">
      <c r="A838" s="39"/>
      <c r="B838" s="39"/>
      <c r="C838" s="74"/>
      <c r="D838" s="40"/>
      <c r="E838" s="41"/>
      <c r="F838" s="41"/>
      <c r="G838" s="75"/>
      <c r="H838" s="7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 x14ac:dyDescent="0.25">
      <c r="A839" s="39"/>
      <c r="B839" s="39"/>
      <c r="C839" s="74"/>
      <c r="D839" s="40"/>
      <c r="E839" s="41"/>
      <c r="F839" s="41"/>
      <c r="G839" s="75"/>
      <c r="H839" s="7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 x14ac:dyDescent="0.25">
      <c r="A840" s="39"/>
      <c r="B840" s="39"/>
      <c r="C840" s="74"/>
      <c r="D840" s="40"/>
      <c r="E840" s="41"/>
      <c r="F840" s="41"/>
      <c r="G840" s="75"/>
      <c r="H840" s="7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 x14ac:dyDescent="0.25">
      <c r="A841" s="39"/>
      <c r="B841" s="39"/>
      <c r="C841" s="74"/>
      <c r="D841" s="40"/>
      <c r="E841" s="41"/>
      <c r="F841" s="41"/>
      <c r="G841" s="75"/>
      <c r="H841" s="7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 x14ac:dyDescent="0.25">
      <c r="A842" s="39"/>
      <c r="B842" s="39"/>
      <c r="C842" s="74"/>
      <c r="D842" s="40"/>
      <c r="E842" s="41"/>
      <c r="F842" s="41"/>
      <c r="G842" s="75"/>
      <c r="H842" s="7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</sheetData>
  <mergeCells count="13">
    <mergeCell ref="A6:H6"/>
    <mergeCell ref="A7:H7"/>
    <mergeCell ref="A2:H2"/>
    <mergeCell ref="A3:H3"/>
    <mergeCell ref="A4:H4"/>
    <mergeCell ref="A5:H5"/>
    <mergeCell ref="A15:H15"/>
    <mergeCell ref="A16:H16"/>
    <mergeCell ref="A17:H17"/>
    <mergeCell ref="D8:G8"/>
    <mergeCell ref="A9:H9"/>
    <mergeCell ref="B12:H12"/>
    <mergeCell ref="A14:F14"/>
  </mergeCells>
  <printOptions horizontalCentered="1"/>
  <pageMargins left="0.7" right="0.7" top="0.75" bottom="0.75" header="0" footer="0"/>
  <pageSetup paperSize="9" scale="5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0"/>
  <sheetViews>
    <sheetView tabSelected="1" workbookViewId="0">
      <selection activeCell="Q18" sqref="Q18"/>
    </sheetView>
  </sheetViews>
  <sheetFormatPr defaultColWidth="14.42578125" defaultRowHeight="15" customHeight="1" x14ac:dyDescent="0.25"/>
  <cols>
    <col min="1" max="4" width="8.7109375" customWidth="1"/>
    <col min="5" max="5" width="10.7109375" customWidth="1"/>
    <col min="6" max="6" width="8.7109375" customWidth="1"/>
    <col min="7" max="7" width="12.85546875" customWidth="1"/>
    <col min="8" max="12" width="8.7109375" customWidth="1"/>
    <col min="13" max="13" width="29.7109375" customWidth="1"/>
    <col min="14" max="26" width="8.7109375" customWidth="1"/>
  </cols>
  <sheetData>
    <row r="1" spans="1:14" x14ac:dyDescent="0.25">
      <c r="A1" s="516"/>
      <c r="B1" s="517"/>
      <c r="C1" s="517"/>
      <c r="D1" s="733"/>
      <c r="E1" s="735" t="s">
        <v>57</v>
      </c>
      <c r="F1" s="736"/>
      <c r="G1" s="736"/>
      <c r="H1" s="736"/>
      <c r="I1" s="736"/>
      <c r="J1" s="736"/>
      <c r="K1" s="736"/>
      <c r="L1" s="736"/>
      <c r="M1" s="736"/>
      <c r="N1" s="737"/>
    </row>
    <row r="2" spans="1:14" x14ac:dyDescent="0.25">
      <c r="A2" s="708"/>
      <c r="B2" s="520"/>
      <c r="C2" s="520"/>
      <c r="D2" s="725"/>
      <c r="E2" s="738" t="s">
        <v>58</v>
      </c>
      <c r="F2" s="739"/>
      <c r="G2" s="739"/>
      <c r="H2" s="740"/>
      <c r="I2" s="741" t="s">
        <v>59</v>
      </c>
      <c r="J2" s="739"/>
      <c r="K2" s="740"/>
      <c r="L2" s="90" t="s">
        <v>60</v>
      </c>
      <c r="M2" s="742" t="s">
        <v>61</v>
      </c>
      <c r="N2" s="743"/>
    </row>
    <row r="3" spans="1:14" ht="38.25" customHeight="1" x14ac:dyDescent="0.25">
      <c r="A3" s="708"/>
      <c r="B3" s="520"/>
      <c r="C3" s="520"/>
      <c r="D3" s="725"/>
      <c r="E3" s="721" t="s">
        <v>315</v>
      </c>
      <c r="F3" s="722"/>
      <c r="G3" s="722"/>
      <c r="H3" s="723"/>
      <c r="I3" s="726" t="s">
        <v>403</v>
      </c>
      <c r="J3" s="722"/>
      <c r="K3" s="723"/>
      <c r="L3" s="744">
        <v>0.22589999999999999</v>
      </c>
      <c r="M3" s="91" t="s">
        <v>62</v>
      </c>
      <c r="N3" s="92"/>
    </row>
    <row r="4" spans="1:14" x14ac:dyDescent="0.25">
      <c r="A4" s="708"/>
      <c r="B4" s="520"/>
      <c r="C4" s="520"/>
      <c r="D4" s="725"/>
      <c r="E4" s="724" t="s">
        <v>63</v>
      </c>
      <c r="F4" s="520"/>
      <c r="G4" s="520"/>
      <c r="H4" s="725"/>
      <c r="I4" s="727"/>
      <c r="J4" s="520"/>
      <c r="K4" s="725"/>
      <c r="L4" s="745"/>
      <c r="M4" s="742" t="s">
        <v>64</v>
      </c>
      <c r="N4" s="743"/>
    </row>
    <row r="5" spans="1:14" ht="69.75" customHeight="1" x14ac:dyDescent="0.25">
      <c r="A5" s="734"/>
      <c r="B5" s="729"/>
      <c r="C5" s="729"/>
      <c r="D5" s="730"/>
      <c r="E5" s="731" t="s">
        <v>401</v>
      </c>
      <c r="F5" s="703"/>
      <c r="G5" s="703"/>
      <c r="H5" s="732"/>
      <c r="I5" s="728"/>
      <c r="J5" s="729"/>
      <c r="K5" s="730"/>
      <c r="L5" s="746"/>
      <c r="M5" s="747">
        <v>46171</v>
      </c>
      <c r="N5" s="743"/>
    </row>
    <row r="6" spans="1:14" x14ac:dyDescent="0.25">
      <c r="A6" s="718" t="s">
        <v>0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7"/>
    </row>
    <row r="7" spans="1:14" x14ac:dyDescent="0.25">
      <c r="A7" s="719" t="s">
        <v>65</v>
      </c>
      <c r="B7" s="696"/>
      <c r="C7" s="696"/>
      <c r="D7" s="696"/>
      <c r="E7" s="696"/>
      <c r="F7" s="696"/>
      <c r="G7" s="696"/>
      <c r="H7" s="696"/>
      <c r="I7" s="696"/>
      <c r="J7" s="696"/>
      <c r="K7" s="696"/>
      <c r="L7" s="696"/>
      <c r="M7" s="696"/>
      <c r="N7" s="697"/>
    </row>
    <row r="8" spans="1:14" ht="20.25" x14ac:dyDescent="0.25">
      <c r="A8" s="718"/>
      <c r="B8" s="696"/>
      <c r="C8" s="696"/>
      <c r="D8" s="696"/>
      <c r="E8" s="696"/>
      <c r="F8" s="696"/>
      <c r="G8" s="696"/>
      <c r="H8" s="696"/>
      <c r="I8" s="696"/>
      <c r="J8" s="696"/>
      <c r="K8" s="696"/>
      <c r="L8" s="696"/>
      <c r="M8" s="696"/>
      <c r="N8" s="697"/>
    </row>
    <row r="9" spans="1:14" x14ac:dyDescent="0.25">
      <c r="A9" s="720"/>
      <c r="B9" s="93"/>
      <c r="C9" s="693" t="s">
        <v>66</v>
      </c>
      <c r="D9" s="694"/>
      <c r="E9" s="94">
        <v>0.03</v>
      </c>
      <c r="F9" s="695" t="s">
        <v>67</v>
      </c>
      <c r="G9" s="696"/>
      <c r="H9" s="696"/>
      <c r="I9" s="696"/>
      <c r="J9" s="696"/>
      <c r="K9" s="696"/>
      <c r="L9" s="696"/>
      <c r="M9" s="696"/>
      <c r="N9" s="697"/>
    </row>
    <row r="10" spans="1:14" x14ac:dyDescent="0.25">
      <c r="A10" s="716"/>
      <c r="B10" s="93"/>
      <c r="C10" s="693" t="s">
        <v>68</v>
      </c>
      <c r="D10" s="694"/>
      <c r="E10" s="94">
        <v>6.1600000000000002E-2</v>
      </c>
      <c r="F10" s="695" t="s">
        <v>69</v>
      </c>
      <c r="G10" s="696"/>
      <c r="H10" s="696"/>
      <c r="I10" s="696"/>
      <c r="J10" s="696"/>
      <c r="K10" s="696"/>
      <c r="L10" s="696"/>
      <c r="M10" s="696"/>
      <c r="N10" s="697"/>
    </row>
    <row r="11" spans="1:14" x14ac:dyDescent="0.25">
      <c r="A11" s="716"/>
      <c r="B11" s="93"/>
      <c r="C11" s="693" t="s">
        <v>70</v>
      </c>
      <c r="D11" s="694"/>
      <c r="E11" s="94">
        <v>1.23E-2</v>
      </c>
      <c r="F11" s="695" t="s">
        <v>71</v>
      </c>
      <c r="G11" s="696"/>
      <c r="H11" s="696"/>
      <c r="I11" s="696"/>
      <c r="J11" s="696"/>
      <c r="K11" s="696"/>
      <c r="L11" s="696"/>
      <c r="M11" s="696"/>
      <c r="N11" s="697"/>
    </row>
    <row r="12" spans="1:14" x14ac:dyDescent="0.25">
      <c r="A12" s="716"/>
      <c r="B12" s="93"/>
      <c r="C12" s="693" t="s">
        <v>72</v>
      </c>
      <c r="D12" s="694"/>
      <c r="E12" s="94">
        <v>1.1999999999999999E-3</v>
      </c>
      <c r="F12" s="695" t="s">
        <v>73</v>
      </c>
      <c r="G12" s="696"/>
      <c r="H12" s="696"/>
      <c r="I12" s="696"/>
      <c r="J12" s="696"/>
      <c r="K12" s="696"/>
      <c r="L12" s="696"/>
      <c r="M12" s="696"/>
      <c r="N12" s="697"/>
    </row>
    <row r="13" spans="1:14" x14ac:dyDescent="0.25">
      <c r="A13" s="717"/>
      <c r="B13" s="93"/>
      <c r="C13" s="693" t="s">
        <v>74</v>
      </c>
      <c r="D13" s="694"/>
      <c r="E13" s="94">
        <v>9.7000000000000003E-3</v>
      </c>
      <c r="F13" s="695" t="s">
        <v>75</v>
      </c>
      <c r="G13" s="696"/>
      <c r="H13" s="696"/>
      <c r="I13" s="696"/>
      <c r="J13" s="696"/>
      <c r="K13" s="696"/>
      <c r="L13" s="696"/>
      <c r="M13" s="696"/>
      <c r="N13" s="697"/>
    </row>
    <row r="14" spans="1:14" x14ac:dyDescent="0.25">
      <c r="A14" s="715" t="s">
        <v>76</v>
      </c>
      <c r="B14" s="93"/>
      <c r="C14" s="693" t="s">
        <v>77</v>
      </c>
      <c r="D14" s="694"/>
      <c r="E14" s="94">
        <v>2.4E-2</v>
      </c>
      <c r="F14" s="695" t="s">
        <v>78</v>
      </c>
      <c r="G14" s="696"/>
      <c r="H14" s="696"/>
      <c r="I14" s="696"/>
      <c r="J14" s="696"/>
      <c r="K14" s="696"/>
      <c r="L14" s="696"/>
      <c r="M14" s="696"/>
      <c r="N14" s="697"/>
    </row>
    <row r="15" spans="1:14" x14ac:dyDescent="0.25">
      <c r="A15" s="716"/>
      <c r="B15" s="93"/>
      <c r="C15" s="693" t="s">
        <v>79</v>
      </c>
      <c r="D15" s="694"/>
      <c r="E15" s="94">
        <v>6.4999999999999997E-3</v>
      </c>
      <c r="F15" s="699" t="s">
        <v>80</v>
      </c>
      <c r="G15" s="700"/>
      <c r="H15" s="700"/>
      <c r="I15" s="700"/>
      <c r="J15" s="700"/>
      <c r="K15" s="700"/>
      <c r="L15" s="700"/>
      <c r="M15" s="700"/>
      <c r="N15" s="701"/>
    </row>
    <row r="16" spans="1:14" x14ac:dyDescent="0.25">
      <c r="A16" s="716"/>
      <c r="B16" s="93"/>
      <c r="C16" s="693" t="s">
        <v>81</v>
      </c>
      <c r="D16" s="694"/>
      <c r="E16" s="94">
        <v>0.03</v>
      </c>
      <c r="F16" s="702"/>
      <c r="G16" s="703"/>
      <c r="H16" s="703"/>
      <c r="I16" s="703"/>
      <c r="J16" s="703"/>
      <c r="K16" s="703"/>
      <c r="L16" s="703"/>
      <c r="M16" s="703"/>
      <c r="N16" s="704"/>
    </row>
    <row r="17" spans="1:14" x14ac:dyDescent="0.25">
      <c r="A17" s="717"/>
      <c r="B17" s="93"/>
      <c r="C17" s="693" t="s">
        <v>82</v>
      </c>
      <c r="D17" s="694"/>
      <c r="E17" s="94">
        <v>2.7E-2</v>
      </c>
      <c r="F17" s="695" t="s">
        <v>83</v>
      </c>
      <c r="G17" s="696"/>
      <c r="H17" s="696"/>
      <c r="I17" s="696"/>
      <c r="J17" s="696"/>
      <c r="K17" s="696"/>
      <c r="L17" s="696"/>
      <c r="M17" s="696"/>
      <c r="N17" s="697"/>
    </row>
    <row r="18" spans="1:14" ht="35.25" customHeight="1" x14ac:dyDescent="0.25">
      <c r="A18" s="95"/>
      <c r="B18" s="93"/>
      <c r="C18" s="693" t="s">
        <v>84</v>
      </c>
      <c r="D18" s="694"/>
      <c r="E18" s="96">
        <v>0.22589999999999999</v>
      </c>
      <c r="F18" s="695" t="s">
        <v>85</v>
      </c>
      <c r="G18" s="696"/>
      <c r="H18" s="696"/>
      <c r="I18" s="696"/>
      <c r="J18" s="696"/>
      <c r="K18" s="696"/>
      <c r="L18" s="696"/>
      <c r="M18" s="696"/>
      <c r="N18" s="697"/>
    </row>
    <row r="19" spans="1:14" x14ac:dyDescent="0.25">
      <c r="A19" s="705"/>
      <c r="B19" s="696"/>
      <c r="C19" s="696"/>
      <c r="D19" s="696"/>
      <c r="E19" s="696"/>
      <c r="F19" s="696"/>
      <c r="G19" s="696"/>
      <c r="H19" s="696"/>
      <c r="I19" s="696"/>
      <c r="J19" s="696"/>
      <c r="K19" s="696"/>
      <c r="L19" s="696"/>
      <c r="M19" s="696"/>
      <c r="N19" s="697"/>
    </row>
    <row r="20" spans="1:14" x14ac:dyDescent="0.25">
      <c r="A20" s="706"/>
      <c r="B20" s="700"/>
      <c r="C20" s="700"/>
      <c r="D20" s="700"/>
      <c r="E20" s="700"/>
      <c r="F20" s="700"/>
      <c r="G20" s="707"/>
      <c r="H20" s="698" t="s">
        <v>86</v>
      </c>
      <c r="I20" s="696"/>
      <c r="J20" s="696"/>
      <c r="K20" s="696"/>
      <c r="L20" s="696"/>
      <c r="M20" s="696"/>
      <c r="N20" s="697"/>
    </row>
    <row r="21" spans="1:14" ht="15.75" customHeight="1" x14ac:dyDescent="0.25">
      <c r="A21" s="708"/>
      <c r="B21" s="520"/>
      <c r="C21" s="520"/>
      <c r="D21" s="520"/>
      <c r="E21" s="520"/>
      <c r="F21" s="520"/>
      <c r="G21" s="607"/>
      <c r="H21" s="698" t="s">
        <v>87</v>
      </c>
      <c r="I21" s="696"/>
      <c r="J21" s="696"/>
      <c r="K21" s="696"/>
      <c r="L21" s="696"/>
      <c r="M21" s="696"/>
      <c r="N21" s="697"/>
    </row>
    <row r="22" spans="1:14" ht="15.75" customHeight="1" x14ac:dyDescent="0.25">
      <c r="A22" s="708"/>
      <c r="B22" s="520"/>
      <c r="C22" s="520"/>
      <c r="D22" s="520"/>
      <c r="E22" s="520"/>
      <c r="F22" s="520"/>
      <c r="G22" s="607"/>
      <c r="H22" s="698" t="s">
        <v>88</v>
      </c>
      <c r="I22" s="696"/>
      <c r="J22" s="696"/>
      <c r="K22" s="696"/>
      <c r="L22" s="696"/>
      <c r="M22" s="696"/>
      <c r="N22" s="697"/>
    </row>
    <row r="23" spans="1:14" ht="15.75" customHeight="1" x14ac:dyDescent="0.25">
      <c r="A23" s="708"/>
      <c r="B23" s="520"/>
      <c r="C23" s="520"/>
      <c r="D23" s="520"/>
      <c r="E23" s="520"/>
      <c r="F23" s="520"/>
      <c r="G23" s="607"/>
      <c r="H23" s="698" t="s">
        <v>89</v>
      </c>
      <c r="I23" s="696"/>
      <c r="J23" s="696"/>
      <c r="K23" s="696"/>
      <c r="L23" s="696"/>
      <c r="M23" s="696"/>
      <c r="N23" s="697"/>
    </row>
    <row r="24" spans="1:14" ht="15.75" customHeight="1" x14ac:dyDescent="0.25">
      <c r="A24" s="708"/>
      <c r="B24" s="520"/>
      <c r="C24" s="520"/>
      <c r="D24" s="520"/>
      <c r="E24" s="520"/>
      <c r="F24" s="520"/>
      <c r="G24" s="607"/>
      <c r="H24" s="698" t="s">
        <v>90</v>
      </c>
      <c r="I24" s="696"/>
      <c r="J24" s="696"/>
      <c r="K24" s="696"/>
      <c r="L24" s="696"/>
      <c r="M24" s="696"/>
      <c r="N24" s="697"/>
    </row>
    <row r="25" spans="1:14" ht="15.75" customHeight="1" x14ac:dyDescent="0.25">
      <c r="A25" s="708"/>
      <c r="B25" s="520"/>
      <c r="C25" s="520"/>
      <c r="D25" s="520"/>
      <c r="E25" s="520"/>
      <c r="F25" s="520"/>
      <c r="G25" s="607"/>
      <c r="H25" s="698" t="s">
        <v>91</v>
      </c>
      <c r="I25" s="696"/>
      <c r="J25" s="696"/>
      <c r="K25" s="696"/>
      <c r="L25" s="696"/>
      <c r="M25" s="696"/>
      <c r="N25" s="697"/>
    </row>
    <row r="26" spans="1:14" ht="15.75" customHeight="1" x14ac:dyDescent="0.25">
      <c r="A26" s="708"/>
      <c r="B26" s="520"/>
      <c r="C26" s="520"/>
      <c r="D26" s="520"/>
      <c r="E26" s="520"/>
      <c r="F26" s="520"/>
      <c r="G26" s="607"/>
      <c r="H26" s="698" t="s">
        <v>92</v>
      </c>
      <c r="I26" s="696"/>
      <c r="J26" s="696"/>
      <c r="K26" s="696"/>
      <c r="L26" s="696"/>
      <c r="M26" s="696"/>
      <c r="N26" s="697"/>
    </row>
    <row r="27" spans="1:14" ht="15.75" customHeight="1" x14ac:dyDescent="0.25">
      <c r="A27" s="708"/>
      <c r="B27" s="520"/>
      <c r="C27" s="520"/>
      <c r="D27" s="520"/>
      <c r="E27" s="520"/>
      <c r="F27" s="520"/>
      <c r="G27" s="607"/>
      <c r="H27" s="712" t="s">
        <v>93</v>
      </c>
      <c r="I27" s="700"/>
      <c r="J27" s="700"/>
      <c r="K27" s="700"/>
      <c r="L27" s="700"/>
      <c r="M27" s="700"/>
      <c r="N27" s="701"/>
    </row>
    <row r="28" spans="1:14" ht="15.75" customHeight="1" x14ac:dyDescent="0.25">
      <c r="A28" s="709"/>
      <c r="B28" s="710"/>
      <c r="C28" s="710"/>
      <c r="D28" s="710"/>
      <c r="E28" s="710"/>
      <c r="F28" s="710"/>
      <c r="G28" s="711"/>
      <c r="H28" s="713"/>
      <c r="I28" s="710"/>
      <c r="J28" s="710"/>
      <c r="K28" s="710"/>
      <c r="L28" s="710"/>
      <c r="M28" s="710"/>
      <c r="N28" s="714"/>
    </row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E3:H3"/>
    <mergeCell ref="E4:H4"/>
    <mergeCell ref="I3:K5"/>
    <mergeCell ref="E5:H5"/>
    <mergeCell ref="A1:D5"/>
    <mergeCell ref="E1:N1"/>
    <mergeCell ref="E2:H2"/>
    <mergeCell ref="I2:K2"/>
    <mergeCell ref="M2:N2"/>
    <mergeCell ref="L3:L5"/>
    <mergeCell ref="M4:N4"/>
    <mergeCell ref="M5:N5"/>
    <mergeCell ref="A6:N6"/>
    <mergeCell ref="A7:N7"/>
    <mergeCell ref="A8:N8"/>
    <mergeCell ref="A9:A13"/>
    <mergeCell ref="C9:D9"/>
    <mergeCell ref="F9:N9"/>
    <mergeCell ref="F10:N10"/>
    <mergeCell ref="F11:N11"/>
    <mergeCell ref="F12:N12"/>
    <mergeCell ref="F13:N13"/>
    <mergeCell ref="C10:D10"/>
    <mergeCell ref="F14:N14"/>
    <mergeCell ref="H23:N23"/>
    <mergeCell ref="H24:N24"/>
    <mergeCell ref="H25:N25"/>
    <mergeCell ref="H26:N26"/>
    <mergeCell ref="F15:N16"/>
    <mergeCell ref="F17:N17"/>
    <mergeCell ref="F18:N18"/>
    <mergeCell ref="A19:N19"/>
    <mergeCell ref="H20:N20"/>
    <mergeCell ref="H21:N21"/>
    <mergeCell ref="H22:N22"/>
    <mergeCell ref="C18:D18"/>
    <mergeCell ref="A20:G28"/>
    <mergeCell ref="H27:N28"/>
    <mergeCell ref="A14:A17"/>
    <mergeCell ref="C15:D15"/>
    <mergeCell ref="C16:D16"/>
    <mergeCell ref="C17:D17"/>
    <mergeCell ref="C11:D11"/>
    <mergeCell ref="C12:D12"/>
    <mergeCell ref="C13:D13"/>
    <mergeCell ref="C14:D14"/>
  </mergeCells>
  <pageMargins left="0.511811024" right="0.511811024" top="0.78740157499999996" bottom="0.78740157499999996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MEMÓRIA DE CÁLCULO</vt:lpstr>
      <vt:lpstr>ORÇAMENTO </vt:lpstr>
      <vt:lpstr>CRONOGRAMA</vt:lpstr>
      <vt:lpstr>COMPOSIÇÃO </vt:lpstr>
      <vt:lpstr>COMPOSIÇÃO BDI</vt:lpstr>
      <vt:lpstr>'COMPOSIÇÃO '!Area_de_impressao</vt:lpstr>
      <vt:lpstr>CRONOGRAMA!Area_de_impressao</vt:lpstr>
      <vt:lpstr>'MEMÓRIA DE CÁLCULO'!Area_de_impressao</vt:lpstr>
      <vt:lpstr>'ORÇAMENTO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2026-07-21T13:26:01Z</cp:lastPrinted>
  <dcterms:created xsi:type="dcterms:W3CDTF">2025-07-23T13:21:55Z</dcterms:created>
  <dcterms:modified xsi:type="dcterms:W3CDTF">2026-07-21T13:27:42Z</dcterms:modified>
</cp:coreProperties>
</file>